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AB_QB_2020\TP#6\"/>
    </mc:Choice>
  </mc:AlternateContent>
  <bookViews>
    <workbookView xWindow="0" yWindow="0" windowWidth="23040" windowHeight="8100"/>
  </bookViews>
  <sheets>
    <sheet name="DATA_T#06" sheetId="2" r:id="rId1"/>
  </sheets>
  <definedNames>
    <definedName name="Ao">'DATA_T#06'!$E$12</definedName>
    <definedName name="C_C6H8O6_">'DATA_T#06'!$F$7</definedName>
    <definedName name="C_K3_Fe_CN_6">'DATA_T#06'!$E$7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2" l="1"/>
  <c r="W16" i="2"/>
  <c r="V16" i="2"/>
  <c r="T16" i="2"/>
  <c r="S16" i="2"/>
  <c r="R16" i="2"/>
  <c r="P16" i="2"/>
  <c r="O16" i="2"/>
  <c r="N16" i="2"/>
  <c r="L16" i="2"/>
  <c r="K16" i="2"/>
  <c r="J16" i="2"/>
  <c r="F16" i="2"/>
  <c r="G16" i="2"/>
  <c r="H16" i="2"/>
  <c r="E16" i="2"/>
  <c r="I7" i="2"/>
  <c r="K17" i="2"/>
  <c r="L17" i="2" s="1"/>
  <c r="J17" i="2"/>
  <c r="K8" i="2"/>
  <c r="V18" i="2"/>
  <c r="W18" i="2"/>
  <c r="X18" i="2" s="1"/>
  <c r="V19" i="2"/>
  <c r="W19" i="2" s="1"/>
  <c r="X19" i="2" s="1"/>
  <c r="V20" i="2"/>
  <c r="W20" i="2"/>
  <c r="V21" i="2"/>
  <c r="W21" i="2" s="1"/>
  <c r="X21" i="2" s="1"/>
  <c r="V22" i="2"/>
  <c r="W22" i="2"/>
  <c r="X22" i="2" s="1"/>
  <c r="V23" i="2"/>
  <c r="W23" i="2" s="1"/>
  <c r="X23" i="2" s="1"/>
  <c r="V24" i="2"/>
  <c r="W24" i="2"/>
  <c r="V25" i="2"/>
  <c r="W25" i="2" s="1"/>
  <c r="X25" i="2" s="1"/>
  <c r="V26" i="2"/>
  <c r="W26" i="2"/>
  <c r="V27" i="2"/>
  <c r="W27" i="2" s="1"/>
  <c r="X27" i="2" s="1"/>
  <c r="V28" i="2"/>
  <c r="W28" i="2"/>
  <c r="V29" i="2"/>
  <c r="W29" i="2" s="1"/>
  <c r="X29" i="2" s="1"/>
  <c r="V30" i="2"/>
  <c r="W30" i="2"/>
  <c r="X30" i="2" s="1"/>
  <c r="V31" i="2"/>
  <c r="W31" i="2" s="1"/>
  <c r="X31" i="2" s="1"/>
  <c r="R18" i="2"/>
  <c r="S18" i="2"/>
  <c r="T18" i="2" s="1"/>
  <c r="R19" i="2"/>
  <c r="S19" i="2" s="1"/>
  <c r="T19" i="2" s="1"/>
  <c r="R20" i="2"/>
  <c r="S20" i="2"/>
  <c r="R21" i="2"/>
  <c r="S21" i="2" s="1"/>
  <c r="T21" i="2" s="1"/>
  <c r="R22" i="2"/>
  <c r="S22" i="2"/>
  <c r="T22" i="2" s="1"/>
  <c r="R23" i="2"/>
  <c r="S23" i="2" s="1"/>
  <c r="T23" i="2" s="1"/>
  <c r="R24" i="2"/>
  <c r="S24" i="2"/>
  <c r="R25" i="2"/>
  <c r="S25" i="2" s="1"/>
  <c r="T25" i="2" s="1"/>
  <c r="R26" i="2"/>
  <c r="S26" i="2"/>
  <c r="T26" i="2" s="1"/>
  <c r="R27" i="2"/>
  <c r="S27" i="2" s="1"/>
  <c r="T27" i="2" s="1"/>
  <c r="R28" i="2"/>
  <c r="S28" i="2"/>
  <c r="R29" i="2"/>
  <c r="S29" i="2" s="1"/>
  <c r="T29" i="2" s="1"/>
  <c r="R30" i="2"/>
  <c r="S30" i="2"/>
  <c r="T30" i="2" s="1"/>
  <c r="R31" i="2"/>
  <c r="S31" i="2" s="1"/>
  <c r="T31" i="2" s="1"/>
  <c r="V17" i="2"/>
  <c r="R17" i="2"/>
  <c r="S17" i="2" s="1"/>
  <c r="T17" i="2" s="1"/>
  <c r="X28" i="2"/>
  <c r="T28" i="2"/>
  <c r="X26" i="2"/>
  <c r="X24" i="2"/>
  <c r="T24" i="2"/>
  <c r="X20" i="2"/>
  <c r="T20" i="2"/>
  <c r="W17" i="2"/>
  <c r="X17" i="2" s="1"/>
  <c r="N18" i="2"/>
  <c r="O18" i="2" s="1"/>
  <c r="P18" i="2" s="1"/>
  <c r="N19" i="2"/>
  <c r="O19" i="2"/>
  <c r="P19" i="2" s="1"/>
  <c r="N20" i="2"/>
  <c r="O20" i="2" s="1"/>
  <c r="P20" i="2" s="1"/>
  <c r="N21" i="2"/>
  <c r="O21" i="2" s="1"/>
  <c r="P21" i="2" s="1"/>
  <c r="N22" i="2"/>
  <c r="O22" i="2" s="1"/>
  <c r="P22" i="2" s="1"/>
  <c r="N23" i="2"/>
  <c r="O23" i="2" s="1"/>
  <c r="P23" i="2" s="1"/>
  <c r="N24" i="2"/>
  <c r="O24" i="2" s="1"/>
  <c r="P24" i="2" s="1"/>
  <c r="N25" i="2"/>
  <c r="O25" i="2"/>
  <c r="P25" i="2" s="1"/>
  <c r="N26" i="2"/>
  <c r="O26" i="2" s="1"/>
  <c r="P26" i="2" s="1"/>
  <c r="N27" i="2"/>
  <c r="O27" i="2"/>
  <c r="P27" i="2" s="1"/>
  <c r="N28" i="2"/>
  <c r="O28" i="2" s="1"/>
  <c r="P28" i="2" s="1"/>
  <c r="N29" i="2"/>
  <c r="O29" i="2" s="1"/>
  <c r="P29" i="2" s="1"/>
  <c r="N30" i="2"/>
  <c r="O30" i="2" s="1"/>
  <c r="P30" i="2" s="1"/>
  <c r="N31" i="2"/>
  <c r="O31" i="2" s="1"/>
  <c r="P31" i="2" s="1"/>
  <c r="N17" i="2"/>
  <c r="O17" i="2" s="1"/>
  <c r="P17" i="2" s="1"/>
  <c r="K19" i="2"/>
  <c r="L19" i="2" s="1"/>
  <c r="K20" i="2"/>
  <c r="L20" i="2" s="1"/>
  <c r="K23" i="2"/>
  <c r="L23" i="2" s="1"/>
  <c r="K24" i="2"/>
  <c r="L24" i="2" s="1"/>
  <c r="K27" i="2"/>
  <c r="L27" i="2" s="1"/>
  <c r="K28" i="2"/>
  <c r="L28" i="2" s="1"/>
  <c r="K31" i="2"/>
  <c r="L31" i="2" s="1"/>
  <c r="J18" i="2"/>
  <c r="K18" i="2" s="1"/>
  <c r="L18" i="2" s="1"/>
  <c r="J19" i="2"/>
  <c r="J20" i="2"/>
  <c r="J21" i="2"/>
  <c r="K21" i="2" s="1"/>
  <c r="L21" i="2" s="1"/>
  <c r="J22" i="2"/>
  <c r="K22" i="2" s="1"/>
  <c r="L22" i="2" s="1"/>
  <c r="J23" i="2"/>
  <c r="J24" i="2"/>
  <c r="J25" i="2"/>
  <c r="K25" i="2" s="1"/>
  <c r="L25" i="2" s="1"/>
  <c r="J26" i="2"/>
  <c r="K26" i="2" s="1"/>
  <c r="L26" i="2" s="1"/>
  <c r="J27" i="2"/>
  <c r="J28" i="2"/>
  <c r="J29" i="2"/>
  <c r="K29" i="2" s="1"/>
  <c r="L29" i="2" s="1"/>
  <c r="J30" i="2"/>
  <c r="K30" i="2" s="1"/>
  <c r="L30" i="2" s="1"/>
  <c r="J31" i="2"/>
  <c r="I8" i="2" l="1"/>
  <c r="I9" i="2"/>
  <c r="I10" i="2"/>
</calcChain>
</file>

<file path=xl/sharedStrings.xml><?xml version="1.0" encoding="utf-8"?>
<sst xmlns="http://schemas.openxmlformats.org/spreadsheetml/2006/main" count="44" uniqueCount="22">
  <si>
    <t>EXP#1</t>
  </si>
  <si>
    <t>EXP#2</t>
  </si>
  <si>
    <t>EXP#3</t>
  </si>
  <si>
    <t>EXP#4</t>
  </si>
  <si>
    <t>Time/s</t>
  </si>
  <si>
    <r>
      <rPr>
        <b/>
        <sz val="28"/>
        <color rgb="FFC00000"/>
        <rFont val="Calibri"/>
        <family val="2"/>
        <scheme val="minor"/>
      </rPr>
      <t>LABQF</t>
    </r>
    <r>
      <rPr>
        <b/>
        <sz val="28"/>
        <color theme="0"/>
        <rFont val="Calibri"/>
        <family val="2"/>
        <scheme val="minor"/>
      </rPr>
      <t xml:space="preserve">2020 </t>
    </r>
  </si>
  <si>
    <t>TP#6</t>
  </si>
  <si>
    <t>Effect of the Ionic Strength on the Rate of
Reduction of Hexacyanoferrate(III) by Ascorbic Acid</t>
  </si>
  <si>
    <t>Solution</t>
  </si>
  <si>
    <t>NaNO3 /(mol/dm3)</t>
  </si>
  <si>
    <t>I /(mol/dm3)</t>
  </si>
  <si>
    <r>
      <t>K</t>
    </r>
    <r>
      <rPr>
        <b/>
        <vertAlign val="subscript"/>
        <sz val="10"/>
        <color theme="0"/>
        <rFont val="Calibri"/>
        <family val="2"/>
        <scheme val="minor"/>
      </rPr>
      <t>3</t>
    </r>
    <r>
      <rPr>
        <b/>
        <sz val="10"/>
        <color theme="0"/>
        <rFont val="Calibri"/>
        <family val="2"/>
        <scheme val="minor"/>
      </rPr>
      <t>[Fe(CN)</t>
    </r>
    <r>
      <rPr>
        <b/>
        <vertAlign val="subscript"/>
        <sz val="10"/>
        <color theme="0"/>
        <rFont val="Calibri"/>
        <family val="2"/>
        <scheme val="minor"/>
      </rPr>
      <t>5</t>
    </r>
    <r>
      <rPr>
        <b/>
        <sz val="10"/>
        <color theme="0"/>
        <rFont val="Calibri"/>
        <family val="2"/>
        <scheme val="minor"/>
      </rPr>
      <t>]/(mol/dm3)</t>
    </r>
  </si>
  <si>
    <r>
      <t>C</t>
    </r>
    <r>
      <rPr>
        <b/>
        <vertAlign val="subscript"/>
        <sz val="11"/>
        <color theme="0"/>
        <rFont val="Calibri"/>
        <family val="2"/>
        <scheme val="minor"/>
      </rPr>
      <t>6</t>
    </r>
    <r>
      <rPr>
        <b/>
        <sz val="11"/>
        <color theme="0"/>
        <rFont val="Calibri"/>
        <family val="2"/>
        <scheme val="minor"/>
      </rPr>
      <t>H</t>
    </r>
    <r>
      <rPr>
        <b/>
        <vertAlign val="subscript"/>
        <sz val="11"/>
        <color theme="0"/>
        <rFont val="Calibri"/>
        <family val="2"/>
        <scheme val="minor"/>
      </rPr>
      <t>8</t>
    </r>
    <r>
      <rPr>
        <b/>
        <sz val="11"/>
        <color theme="0"/>
        <rFont val="Calibri"/>
        <family val="2"/>
        <scheme val="minor"/>
      </rPr>
      <t>O</t>
    </r>
    <r>
      <rPr>
        <b/>
        <vertAlign val="subscript"/>
        <sz val="11"/>
        <color theme="0"/>
        <rFont val="Calibri"/>
        <family val="2"/>
        <scheme val="minor"/>
      </rPr>
      <t>6</t>
    </r>
    <r>
      <rPr>
        <b/>
        <sz val="11"/>
        <color theme="0"/>
        <rFont val="Calibri"/>
        <family val="2"/>
        <scheme val="minor"/>
      </rPr>
      <t xml:space="preserve"> /(mol/dm3)</t>
    </r>
  </si>
  <si>
    <r>
      <t>HNO</t>
    </r>
    <r>
      <rPr>
        <b/>
        <vertAlign val="subscript"/>
        <sz val="10"/>
        <color theme="0"/>
        <rFont val="Calibri"/>
        <family val="2"/>
        <scheme val="minor"/>
      </rPr>
      <t>3</t>
    </r>
    <r>
      <rPr>
        <b/>
        <sz val="10"/>
        <color theme="0"/>
        <rFont val="Calibri"/>
        <family val="2"/>
        <scheme val="minor"/>
      </rPr>
      <t xml:space="preserve"> /(mol/dm3)</t>
    </r>
  </si>
  <si>
    <t>Ao</t>
  </si>
  <si>
    <t>C_Fe</t>
  </si>
  <si>
    <t>C_HA</t>
  </si>
  <si>
    <t>R_limitante</t>
  </si>
  <si>
    <t>A</t>
  </si>
  <si>
    <t>B</t>
  </si>
  <si>
    <t>ln (A/B)</t>
  </si>
  <si>
    <t>ln(|A|/|B|)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</si>
</sst>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28"/>
      <color theme="1" tint="0.34998626667073579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7" fillId="4" borderId="0" xfId="0" applyFont="1" applyFill="1" applyAlignment="1"/>
    <xf numFmtId="0" fontId="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0" borderId="3" xfId="0" applyBorder="1"/>
    <xf numFmtId="11" fontId="0" fillId="0" borderId="2" xfId="0" applyNumberFormat="1" applyBorder="1" applyAlignment="1">
      <alignment horizontal="center"/>
    </xf>
    <xf numFmtId="11" fontId="0" fillId="0" borderId="0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6" xfId="0" applyBorder="1"/>
    <xf numFmtId="0" fontId="0" fillId="8" borderId="3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3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9" borderId="14" xfId="0" applyFill="1" applyBorder="1"/>
    <xf numFmtId="0" fontId="2" fillId="3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9" borderId="6" xfId="0" applyFill="1" applyBorder="1"/>
    <xf numFmtId="0" fontId="0" fillId="0" borderId="10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0" xfId="0" applyFill="1"/>
    <xf numFmtId="11" fontId="0" fillId="8" borderId="2" xfId="0" applyNumberFormat="1" applyFill="1" applyBorder="1" applyAlignment="1">
      <alignment horizontal="center"/>
    </xf>
    <xf numFmtId="11" fontId="0" fillId="8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ABS=f(time)</a:t>
            </a:r>
            <a:r>
              <a:rPr lang="pt-PT" sz="1200"/>
              <a:t> ..Experimental data</a:t>
            </a:r>
            <a:endParaRPr lang="pt-PT"/>
          </a:p>
        </c:rich>
      </c:tx>
      <c:layout>
        <c:manualLayout>
          <c:xMode val="edge"/>
          <c:yMode val="edge"/>
          <c:x val="0.30664312142616879"/>
          <c:y val="7.41399762752075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0516432670941"/>
          <c:y val="0.18413404507710557"/>
          <c:w val="0.675582605655625"/>
          <c:h val="0.66699801982047613"/>
        </c:manualLayout>
      </c:layout>
      <c:scatterChart>
        <c:scatterStyle val="lineMarker"/>
        <c:varyColors val="0"/>
        <c:ser>
          <c:idx val="1"/>
          <c:order val="0"/>
          <c:tx>
            <c:v>EXP#1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poly"/>
            <c:order val="2"/>
            <c:backward val="60"/>
            <c:dispRSqr val="0"/>
            <c:dispEq val="1"/>
            <c:trendlineLbl>
              <c:layout>
                <c:manualLayout>
                  <c:x val="0.32208140985404071"/>
                  <c:y val="8.9831964954558609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'DATA_T#06'!$D$17:$D$33</c:f>
              <c:numCache>
                <c:formatCode>General</c:formatCode>
                <c:ptCount val="17"/>
                <c:pt idx="0">
                  <c:v>60</c:v>
                </c:pt>
                <c:pt idx="1">
                  <c:v>90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240</c:v>
                </c:pt>
                <c:pt idx="7">
                  <c:v>270</c:v>
                </c:pt>
                <c:pt idx="8">
                  <c:v>300</c:v>
                </c:pt>
                <c:pt idx="9">
                  <c:v>330</c:v>
                </c:pt>
                <c:pt idx="10">
                  <c:v>360</c:v>
                </c:pt>
                <c:pt idx="11">
                  <c:v>390</c:v>
                </c:pt>
                <c:pt idx="12">
                  <c:v>420</c:v>
                </c:pt>
                <c:pt idx="13">
                  <c:v>450</c:v>
                </c:pt>
                <c:pt idx="14">
                  <c:v>480</c:v>
                </c:pt>
              </c:numCache>
            </c:numRef>
          </c:xVal>
          <c:yVal>
            <c:numRef>
              <c:f>'DATA_T#06'!$F$17:$F$33</c:f>
              <c:numCache>
                <c:formatCode>0.000</c:formatCode>
                <c:ptCount val="17"/>
                <c:pt idx="0">
                  <c:v>0.48099999999999998</c:v>
                </c:pt>
                <c:pt idx="1">
                  <c:v>0.47</c:v>
                </c:pt>
                <c:pt idx="2">
                  <c:v>0.46200000000000002</c:v>
                </c:pt>
                <c:pt idx="3">
                  <c:v>0.45400000000000001</c:v>
                </c:pt>
                <c:pt idx="4">
                  <c:v>0.44500000000000001</c:v>
                </c:pt>
                <c:pt idx="5">
                  <c:v>0.438</c:v>
                </c:pt>
                <c:pt idx="6">
                  <c:v>0.42899999999999999</c:v>
                </c:pt>
                <c:pt idx="7">
                  <c:v>0.42299999999999999</c:v>
                </c:pt>
                <c:pt idx="8">
                  <c:v>0.41499999999999998</c:v>
                </c:pt>
                <c:pt idx="9">
                  <c:v>0.40799999999999997</c:v>
                </c:pt>
                <c:pt idx="10">
                  <c:v>0.4</c:v>
                </c:pt>
                <c:pt idx="11">
                  <c:v>0.39400000000000002</c:v>
                </c:pt>
                <c:pt idx="12">
                  <c:v>0.38900000000000001</c:v>
                </c:pt>
                <c:pt idx="13">
                  <c:v>0.38200000000000001</c:v>
                </c:pt>
                <c:pt idx="14">
                  <c:v>0.377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F-4167-A685-7D3CBD27B4CB}"/>
            </c:ext>
          </c:extLst>
        </c:ser>
        <c:ser>
          <c:idx val="0"/>
          <c:order val="1"/>
          <c:tx>
            <c:v>EXP#2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backward val="60"/>
            <c:dispRSqr val="0"/>
            <c:dispEq val="1"/>
            <c:trendlineLbl>
              <c:layout>
                <c:manualLayout>
                  <c:x val="0.32208140985404071"/>
                  <c:y val="-5.5059732302145505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'DATA_T#06'!$D$17:$D$33</c:f>
              <c:numCache>
                <c:formatCode>General</c:formatCode>
                <c:ptCount val="17"/>
                <c:pt idx="0">
                  <c:v>60</c:v>
                </c:pt>
                <c:pt idx="1">
                  <c:v>90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240</c:v>
                </c:pt>
                <c:pt idx="7">
                  <c:v>270</c:v>
                </c:pt>
                <c:pt idx="8">
                  <c:v>300</c:v>
                </c:pt>
                <c:pt idx="9">
                  <c:v>330</c:v>
                </c:pt>
                <c:pt idx="10">
                  <c:v>360</c:v>
                </c:pt>
                <c:pt idx="11">
                  <c:v>390</c:v>
                </c:pt>
                <c:pt idx="12">
                  <c:v>420</c:v>
                </c:pt>
                <c:pt idx="13">
                  <c:v>450</c:v>
                </c:pt>
                <c:pt idx="14">
                  <c:v>480</c:v>
                </c:pt>
              </c:numCache>
            </c:numRef>
          </c:xVal>
          <c:yVal>
            <c:numRef>
              <c:f>'DATA_T#06'!$E$17:$E$33</c:f>
              <c:numCache>
                <c:formatCode>0.000</c:formatCode>
                <c:ptCount val="17"/>
                <c:pt idx="0">
                  <c:v>0.48099999999999998</c:v>
                </c:pt>
                <c:pt idx="1">
                  <c:v>0.47299999999999998</c:v>
                </c:pt>
                <c:pt idx="2">
                  <c:v>0.46599999999999997</c:v>
                </c:pt>
                <c:pt idx="3">
                  <c:v>0.45800000000000002</c:v>
                </c:pt>
                <c:pt idx="4">
                  <c:v>0.45</c:v>
                </c:pt>
                <c:pt idx="5">
                  <c:v>0.442</c:v>
                </c:pt>
                <c:pt idx="6">
                  <c:v>0.435</c:v>
                </c:pt>
                <c:pt idx="7">
                  <c:v>0.42799999999999999</c:v>
                </c:pt>
                <c:pt idx="8">
                  <c:v>0.42</c:v>
                </c:pt>
                <c:pt idx="9">
                  <c:v>0.41399999999999998</c:v>
                </c:pt>
                <c:pt idx="10">
                  <c:v>0.40899999999999997</c:v>
                </c:pt>
                <c:pt idx="11">
                  <c:v>0.40300000000000002</c:v>
                </c:pt>
                <c:pt idx="12">
                  <c:v>0.39800000000000002</c:v>
                </c:pt>
                <c:pt idx="13">
                  <c:v>0.39200000000000002</c:v>
                </c:pt>
                <c:pt idx="14">
                  <c:v>0.38700000000000001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EF-4167-A685-7D3CBD27B4CB}"/>
            </c:ext>
          </c:extLst>
        </c:ser>
        <c:ser>
          <c:idx val="2"/>
          <c:order val="2"/>
          <c:tx>
            <c:v>EXP#3</c:v>
          </c:tx>
          <c:spPr>
            <a:ln w="19050">
              <a:noFill/>
            </a:ln>
          </c:spPr>
          <c:marker>
            <c:symbol val="circle"/>
            <c:size val="5"/>
          </c:marker>
          <c:trendline>
            <c:trendlineType val="poly"/>
            <c:order val="2"/>
            <c:backward val="60"/>
            <c:dispRSqr val="0"/>
            <c:dispEq val="1"/>
            <c:trendlineLbl>
              <c:layout>
                <c:manualLayout>
                  <c:x val="0.32208140985404071"/>
                  <c:y val="7.733675194515276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5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'DATA_T#06'!$D$17:$D$33</c:f>
              <c:numCache>
                <c:formatCode>General</c:formatCode>
                <c:ptCount val="17"/>
                <c:pt idx="0">
                  <c:v>60</c:v>
                </c:pt>
                <c:pt idx="1">
                  <c:v>90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240</c:v>
                </c:pt>
                <c:pt idx="7">
                  <c:v>270</c:v>
                </c:pt>
                <c:pt idx="8">
                  <c:v>300</c:v>
                </c:pt>
                <c:pt idx="9">
                  <c:v>330</c:v>
                </c:pt>
                <c:pt idx="10">
                  <c:v>360</c:v>
                </c:pt>
                <c:pt idx="11">
                  <c:v>390</c:v>
                </c:pt>
                <c:pt idx="12">
                  <c:v>420</c:v>
                </c:pt>
                <c:pt idx="13">
                  <c:v>450</c:v>
                </c:pt>
                <c:pt idx="14">
                  <c:v>480</c:v>
                </c:pt>
              </c:numCache>
            </c:numRef>
          </c:xVal>
          <c:yVal>
            <c:numRef>
              <c:f>'DATA_T#06'!$G$17:$G$33</c:f>
              <c:numCache>
                <c:formatCode>0.000</c:formatCode>
                <c:ptCount val="17"/>
                <c:pt idx="0">
                  <c:v>0.47500000000000003</c:v>
                </c:pt>
                <c:pt idx="1">
                  <c:v>0.46300000000000002</c:v>
                </c:pt>
                <c:pt idx="2">
                  <c:v>0.45500000000000002</c:v>
                </c:pt>
                <c:pt idx="3">
                  <c:v>0.441</c:v>
                </c:pt>
                <c:pt idx="4">
                  <c:v>0.433</c:v>
                </c:pt>
                <c:pt idx="5">
                  <c:v>0.42299999999999999</c:v>
                </c:pt>
                <c:pt idx="6">
                  <c:v>0.41200000000000003</c:v>
                </c:pt>
                <c:pt idx="7">
                  <c:v>0.40400000000000003</c:v>
                </c:pt>
                <c:pt idx="8">
                  <c:v>0.39500000000000002</c:v>
                </c:pt>
                <c:pt idx="9">
                  <c:v>0.38700000000000001</c:v>
                </c:pt>
                <c:pt idx="10">
                  <c:v>0.379</c:v>
                </c:pt>
                <c:pt idx="11">
                  <c:v>0.373</c:v>
                </c:pt>
                <c:pt idx="12">
                  <c:v>0.36599999999999999</c:v>
                </c:pt>
                <c:pt idx="13">
                  <c:v>0.36</c:v>
                </c:pt>
                <c:pt idx="14">
                  <c:v>0.35399999999999998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EF-4167-A685-7D3CBD27B4CB}"/>
            </c:ext>
          </c:extLst>
        </c:ser>
        <c:ser>
          <c:idx val="3"/>
          <c:order val="3"/>
          <c:tx>
            <c:v>EXP#4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trendline>
            <c:trendlineType val="poly"/>
            <c:order val="2"/>
            <c:backward val="60"/>
            <c:dispRSqr val="0"/>
            <c:dispEq val="1"/>
            <c:trendlineLbl>
              <c:layout>
                <c:manualLayout>
                  <c:x val="0.32376321274674169"/>
                  <c:y val="9.644034709184483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FFC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'DATA_T#06'!$D$17:$D$33</c:f>
              <c:numCache>
                <c:formatCode>General</c:formatCode>
                <c:ptCount val="17"/>
                <c:pt idx="0">
                  <c:v>60</c:v>
                </c:pt>
                <c:pt idx="1">
                  <c:v>90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240</c:v>
                </c:pt>
                <c:pt idx="7">
                  <c:v>270</c:v>
                </c:pt>
                <c:pt idx="8">
                  <c:v>300</c:v>
                </c:pt>
                <c:pt idx="9">
                  <c:v>330</c:v>
                </c:pt>
                <c:pt idx="10">
                  <c:v>360</c:v>
                </c:pt>
                <c:pt idx="11">
                  <c:v>390</c:v>
                </c:pt>
                <c:pt idx="12">
                  <c:v>420</c:v>
                </c:pt>
                <c:pt idx="13">
                  <c:v>450</c:v>
                </c:pt>
                <c:pt idx="14">
                  <c:v>480</c:v>
                </c:pt>
              </c:numCache>
            </c:numRef>
          </c:xVal>
          <c:yVal>
            <c:numRef>
              <c:f>'DATA_T#06'!$H$17:$H$33</c:f>
              <c:numCache>
                <c:formatCode>0.000</c:formatCode>
                <c:ptCount val="17"/>
                <c:pt idx="0">
                  <c:v>0.47000000000000003</c:v>
                </c:pt>
                <c:pt idx="1">
                  <c:v>0.45500000000000002</c:v>
                </c:pt>
                <c:pt idx="2">
                  <c:v>0.443</c:v>
                </c:pt>
                <c:pt idx="3">
                  <c:v>0.43</c:v>
                </c:pt>
                <c:pt idx="4">
                  <c:v>0.41700000000000004</c:v>
                </c:pt>
                <c:pt idx="5">
                  <c:v>0.40400000000000003</c:v>
                </c:pt>
                <c:pt idx="6">
                  <c:v>0.39500000000000002</c:v>
                </c:pt>
                <c:pt idx="7">
                  <c:v>0.38700000000000001</c:v>
                </c:pt>
                <c:pt idx="8">
                  <c:v>0.377</c:v>
                </c:pt>
                <c:pt idx="9">
                  <c:v>0.36699999999999999</c:v>
                </c:pt>
                <c:pt idx="10">
                  <c:v>0.35799999999999998</c:v>
                </c:pt>
                <c:pt idx="11">
                  <c:v>0.35000000000000003</c:v>
                </c:pt>
                <c:pt idx="12">
                  <c:v>0.34300000000000003</c:v>
                </c:pt>
                <c:pt idx="13">
                  <c:v>0.33600000000000002</c:v>
                </c:pt>
                <c:pt idx="14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EF-4167-A685-7D3CBD27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05823"/>
        <c:axId val="452028751"/>
      </c:scatterChart>
      <c:valAx>
        <c:axId val="508305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Time / s</a:t>
                </a:r>
              </a:p>
            </c:rich>
          </c:tx>
          <c:layout>
            <c:manualLayout>
              <c:xMode val="edge"/>
              <c:yMode val="edge"/>
              <c:x val="0.70939293536844727"/>
              <c:y val="0.911032028469750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2028751"/>
        <c:crosses val="autoZero"/>
        <c:crossBetween val="midCat"/>
      </c:valAx>
      <c:valAx>
        <c:axId val="452028751"/>
        <c:scaling>
          <c:orientation val="minMax"/>
          <c:max val="0.55000000000000004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pt-PT" sz="1800" b="0"/>
                  <a:t>ABS</a:t>
                </a:r>
              </a:p>
            </c:rich>
          </c:tx>
          <c:layout>
            <c:manualLayout>
              <c:xMode val="edge"/>
              <c:yMode val="edge"/>
              <c:x val="3.9657177060738236E-2"/>
              <c:y val="0.45032878452471026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08305823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35349748788969493"/>
          <c:y val="0.31528264260561734"/>
          <c:w val="0.52877630962123678"/>
          <c:h val="7.01758810397810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ln(A/B)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=f(time)</a:t>
            </a:r>
            <a:r>
              <a:rPr lang="pt-PT" sz="1200"/>
              <a:t> ..Experimental data</a:t>
            </a:r>
            <a:endParaRPr lang="pt-PT"/>
          </a:p>
        </c:rich>
      </c:tx>
      <c:layout>
        <c:manualLayout>
          <c:xMode val="edge"/>
          <c:yMode val="edge"/>
          <c:x val="0.30664312142616879"/>
          <c:y val="7.41399762752075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0516432670941"/>
          <c:y val="0.18413404507710557"/>
          <c:w val="0.675582605655625"/>
          <c:h val="0.66699801982047613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inear"/>
            <c:backward val="60"/>
            <c:dispRSqr val="0"/>
            <c:dispEq val="1"/>
            <c:trendlineLbl>
              <c:layout>
                <c:manualLayout>
                  <c:x val="0.18803004225737341"/>
                  <c:y val="1.917483996518329E-2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'DATA_T#06'!$P$16:$P$32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-1.328118864863667</c:v>
                </c:pt>
                <c:pt idx="2">
                  <c:v>-1.3490962008488037</c:v>
                </c:pt>
                <c:pt idx="3">
                  <c:v>-1.3652778557087601</c:v>
                </c:pt>
                <c:pt idx="4">
                  <c:v>-1.3823102921050163</c:v>
                </c:pt>
                <c:pt idx="5">
                  <c:v>-1.4025781916953142</c:v>
                </c:pt>
                <c:pt idx="6">
                  <c:v>-1.4192224254053623</c:v>
                </c:pt>
                <c:pt idx="7">
                  <c:v>-1.441860357188457</c:v>
                </c:pt>
                <c:pt idx="8">
                  <c:v>-1.4577919492403268</c:v>
                </c:pt>
                <c:pt idx="9">
                  <c:v>-1.4801751707330923</c:v>
                </c:pt>
                <c:pt idx="10">
                  <c:v>-1.5009232533899384</c:v>
                </c:pt>
                <c:pt idx="11">
                  <c:v>-1.5260957254297682</c:v>
                </c:pt>
                <c:pt idx="12">
                  <c:v>-1.5460926734174043</c:v>
                </c:pt>
                <c:pt idx="13">
                  <c:v>-1.5635520251005488</c:v>
                </c:pt>
                <c:pt idx="14">
                  <c:v>-1.5893133241870667</c:v>
                </c:pt>
                <c:pt idx="15">
                  <c:v>-1.6087339982719742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C-49B0-83F4-53FC764FDCF0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backward val="60"/>
            <c:dispRSqr val="0"/>
            <c:dispEq val="1"/>
            <c:trendlineLbl>
              <c:layout>
                <c:manualLayout>
                  <c:x val="0.18944553163440428"/>
                  <c:y val="-6.497789085310326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'DATA_T#06'!$L$16:$L$32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-1.328118864863667</c:v>
                </c:pt>
                <c:pt idx="2">
                  <c:v>-1.3432341117561639</c:v>
                </c:pt>
                <c:pt idx="3">
                  <c:v>-1.3570848526558881</c:v>
                </c:pt>
                <c:pt idx="4">
                  <c:v>-1.3736834384712819</c:v>
                </c:pt>
                <c:pt idx="5">
                  <c:v>-1.3911676044393313</c:v>
                </c:pt>
                <c:pt idx="6">
                  <c:v>-1.4096130658483106</c:v>
                </c:pt>
                <c:pt idx="7">
                  <c:v>-1.4266079234924594</c:v>
                </c:pt>
                <c:pt idx="8">
                  <c:v>-1.4444672043150928</c:v>
                </c:pt>
                <c:pt idx="9">
                  <c:v>-1.4660274186757847</c:v>
                </c:pt>
                <c:pt idx="10">
                  <c:v>-1.4830703180942479</c:v>
                </c:pt>
                <c:pt idx="11">
                  <c:v>-1.4978889511343734</c:v>
                </c:pt>
                <c:pt idx="12">
                  <c:v>-1.5164641638590495</c:v>
                </c:pt>
                <c:pt idx="13">
                  <c:v>-1.5326502786132883</c:v>
                </c:pt>
                <c:pt idx="14">
                  <c:v>-1.5529865265333795</c:v>
                </c:pt>
                <c:pt idx="15">
                  <c:v>-1.5707503639930251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8C-49B0-83F4-53FC764FDCF0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</c:marker>
          <c:trendline>
            <c:trendlineType val="linear"/>
            <c:backward val="60"/>
            <c:dispRSqr val="0"/>
            <c:dispEq val="1"/>
            <c:trendlineLbl>
              <c:layout>
                <c:manualLayout>
                  <c:x val="0.19935395727362035"/>
                  <c:y val="9.500495561406027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5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'DATA_T#06'!$T$16:$T$32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-1.3393859156475572</c:v>
                </c:pt>
                <c:pt idx="2">
                  <c:v>-1.3632100046804934</c:v>
                </c:pt>
                <c:pt idx="3">
                  <c:v>-1.3801323409179489</c:v>
                </c:pt>
                <c:pt idx="4">
                  <c:v>-1.4119904597307233</c:v>
                </c:pt>
                <c:pt idx="5">
                  <c:v>-1.4316194179036026</c:v>
                </c:pt>
                <c:pt idx="6">
                  <c:v>-1.4577919492403268</c:v>
                </c:pt>
                <c:pt idx="7">
                  <c:v>-1.4889283510412654</c:v>
                </c:pt>
                <c:pt idx="8">
                  <c:v>-1.5133056829772114</c:v>
                </c:pt>
                <c:pt idx="9">
                  <c:v>-1.5426894874767272</c:v>
                </c:pt>
                <c:pt idx="10">
                  <c:v>-1.5707503639930251</c:v>
                </c:pt>
                <c:pt idx="11">
                  <c:v>-1.6008588050843853</c:v>
                </c:pt>
                <c:pt idx="12">
                  <c:v>-1.6249313965716581</c:v>
                </c:pt>
                <c:pt idx="13">
                  <c:v>-1.6548084043562195</c:v>
                </c:pt>
                <c:pt idx="14">
                  <c:v>-1.6821117495908879</c:v>
                </c:pt>
                <c:pt idx="15">
                  <c:v>-1.7111470076649749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8C-49B0-83F4-53FC764FDCF0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trendline>
            <c:trendlineType val="linear"/>
            <c:backward val="60"/>
            <c:dispRSqr val="0"/>
            <c:dispEq val="1"/>
            <c:trendlineLbl>
              <c:layout>
                <c:manualLayout>
                  <c:x val="0.19935395727362035"/>
                  <c:y val="-1.0494636000423808E-4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FFC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'DATA_T#06'!$X$16:$X$32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-1.3490962008488037</c:v>
                </c:pt>
                <c:pt idx="2">
                  <c:v>-1.3801323409179489</c:v>
                </c:pt>
                <c:pt idx="3">
                  <c:v>-1.4072520056330486</c:v>
                </c:pt>
                <c:pt idx="4">
                  <c:v>-1.4392723657580395</c:v>
                </c:pt>
                <c:pt idx="5">
                  <c:v>-1.4744512592411192</c:v>
                </c:pt>
                <c:pt idx="6">
                  <c:v>-1.5133056829772114</c:v>
                </c:pt>
                <c:pt idx="7">
                  <c:v>-1.5426894874767272</c:v>
                </c:pt>
                <c:pt idx="8">
                  <c:v>-1.5707503639930251</c:v>
                </c:pt>
                <c:pt idx="9">
                  <c:v>-1.6087339982719742</c:v>
                </c:pt>
                <c:pt idx="10">
                  <c:v>-1.6504146956652419</c:v>
                </c:pt>
                <c:pt idx="11">
                  <c:v>-1.6915891968536034</c:v>
                </c:pt>
                <c:pt idx="12">
                  <c:v>-1.7315556071811153</c:v>
                </c:pt>
                <c:pt idx="13">
                  <c:v>-1.7695058297269222</c:v>
                </c:pt>
                <c:pt idx="14">
                  <c:v>-1.8106311783804689</c:v>
                </c:pt>
                <c:pt idx="15">
                  <c:v>-1.8487513850335766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8C-49B0-83F4-53FC764FD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05823"/>
        <c:axId val="452028751"/>
      </c:scatterChart>
      <c:valAx>
        <c:axId val="50830582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Time / s</a:t>
                </a:r>
              </a:p>
            </c:rich>
          </c:tx>
          <c:layout>
            <c:manualLayout>
              <c:xMode val="edge"/>
              <c:yMode val="edge"/>
              <c:x val="0.70939293536844727"/>
              <c:y val="0.911032028469750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2028751"/>
        <c:crosses val="autoZero"/>
        <c:crossBetween val="midCat"/>
      </c:valAx>
      <c:valAx>
        <c:axId val="452028751"/>
        <c:scaling>
          <c:orientation val="minMax"/>
          <c:max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pt-PT" sz="1800" b="0"/>
                  <a:t>ln(A/B)</a:t>
                </a:r>
              </a:p>
            </c:rich>
          </c:tx>
          <c:layout>
            <c:manualLayout>
              <c:xMode val="edge"/>
              <c:yMode val="edge"/>
              <c:x val="3.9657177060738236E-2"/>
              <c:y val="0.450328784524710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08305823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35349748788969493"/>
          <c:y val="0.31528264260561734"/>
          <c:w val="0.52877630962123678"/>
          <c:h val="7.01758810397810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ln(A/B)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=f(time)</a:t>
            </a:r>
            <a:r>
              <a:rPr lang="pt-PT" sz="1200"/>
              <a:t> ..Experimental data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 sz="1200"/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/>
              <a:t>with_  ln(A/B)</a:t>
            </a:r>
            <a:r>
              <a:rPr lang="pt-PT" sz="1200" baseline="0"/>
              <a:t> _ fixed _ -1.2966</a:t>
            </a:r>
            <a:endParaRPr lang="pt-PT"/>
          </a:p>
        </c:rich>
      </c:tx>
      <c:layout>
        <c:manualLayout>
          <c:xMode val="edge"/>
          <c:yMode val="edge"/>
          <c:x val="0.21605182786490035"/>
          <c:y val="6.00859822509887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0511631237093"/>
          <c:y val="0.17912813629095786"/>
          <c:w val="0.675582605655625"/>
          <c:h val="0.66699801982047613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inear"/>
            <c:backward val="60"/>
            <c:intercept val="-1.2966"/>
            <c:dispRSqr val="0"/>
            <c:dispEq val="1"/>
            <c:trendlineLbl>
              <c:layout>
                <c:manualLayout>
                  <c:x val="0.18803004225737341"/>
                  <c:y val="1.917483996518329E-2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'DATA_T#06'!$D$17:$D$33</c:f>
              <c:numCache>
                <c:formatCode>General</c:formatCode>
                <c:ptCount val="17"/>
                <c:pt idx="0">
                  <c:v>60</c:v>
                </c:pt>
                <c:pt idx="1">
                  <c:v>90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240</c:v>
                </c:pt>
                <c:pt idx="7">
                  <c:v>270</c:v>
                </c:pt>
                <c:pt idx="8">
                  <c:v>300</c:v>
                </c:pt>
                <c:pt idx="9">
                  <c:v>330</c:v>
                </c:pt>
                <c:pt idx="10">
                  <c:v>360</c:v>
                </c:pt>
                <c:pt idx="11">
                  <c:v>390</c:v>
                </c:pt>
                <c:pt idx="12">
                  <c:v>420</c:v>
                </c:pt>
                <c:pt idx="13">
                  <c:v>450</c:v>
                </c:pt>
                <c:pt idx="14">
                  <c:v>480</c:v>
                </c:pt>
              </c:numCache>
            </c:numRef>
          </c:xVal>
          <c:yVal>
            <c:numRef>
              <c:f>'DATA_T#06'!$P$17:$P$33</c:f>
              <c:numCache>
                <c:formatCode>General</c:formatCode>
                <c:ptCount val="17"/>
                <c:pt idx="0">
                  <c:v>-1.328118864863667</c:v>
                </c:pt>
                <c:pt idx="1">
                  <c:v>-1.3490962008488037</c:v>
                </c:pt>
                <c:pt idx="2">
                  <c:v>-1.3652778557087601</c:v>
                </c:pt>
                <c:pt idx="3">
                  <c:v>-1.3823102921050163</c:v>
                </c:pt>
                <c:pt idx="4">
                  <c:v>-1.4025781916953142</c:v>
                </c:pt>
                <c:pt idx="5">
                  <c:v>-1.4192224254053623</c:v>
                </c:pt>
                <c:pt idx="6">
                  <c:v>-1.441860357188457</c:v>
                </c:pt>
                <c:pt idx="7">
                  <c:v>-1.4577919492403268</c:v>
                </c:pt>
                <c:pt idx="8">
                  <c:v>-1.4801751707330923</c:v>
                </c:pt>
                <c:pt idx="9">
                  <c:v>-1.5009232533899384</c:v>
                </c:pt>
                <c:pt idx="10">
                  <c:v>-1.5260957254297682</c:v>
                </c:pt>
                <c:pt idx="11">
                  <c:v>-1.5460926734174043</c:v>
                </c:pt>
                <c:pt idx="12">
                  <c:v>-1.5635520251005488</c:v>
                </c:pt>
                <c:pt idx="13">
                  <c:v>-1.5893133241870667</c:v>
                </c:pt>
                <c:pt idx="14">
                  <c:v>-1.6087339982719742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C-49B0-83F4-53FC764FDCF0}"/>
            </c:ext>
          </c:extLst>
        </c:ser>
        <c:ser>
          <c:idx val="0"/>
          <c:order val="1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backward val="60"/>
            <c:intercept val="-1.2966"/>
            <c:dispRSqr val="0"/>
            <c:dispEq val="1"/>
            <c:trendlineLbl>
              <c:layout>
                <c:manualLayout>
                  <c:x val="0.18944553163440428"/>
                  <c:y val="-6.497789085310326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'DATA_T#06'!$L$16:$L$32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-1.328118864863667</c:v>
                </c:pt>
                <c:pt idx="2">
                  <c:v>-1.3432341117561639</c:v>
                </c:pt>
                <c:pt idx="3">
                  <c:v>-1.3570848526558881</c:v>
                </c:pt>
                <c:pt idx="4">
                  <c:v>-1.3736834384712819</c:v>
                </c:pt>
                <c:pt idx="5">
                  <c:v>-1.3911676044393313</c:v>
                </c:pt>
                <c:pt idx="6">
                  <c:v>-1.4096130658483106</c:v>
                </c:pt>
                <c:pt idx="7">
                  <c:v>-1.4266079234924594</c:v>
                </c:pt>
                <c:pt idx="8">
                  <c:v>-1.4444672043150928</c:v>
                </c:pt>
                <c:pt idx="9">
                  <c:v>-1.4660274186757847</c:v>
                </c:pt>
                <c:pt idx="10">
                  <c:v>-1.4830703180942479</c:v>
                </c:pt>
                <c:pt idx="11">
                  <c:v>-1.4978889511343734</c:v>
                </c:pt>
                <c:pt idx="12">
                  <c:v>-1.5164641638590495</c:v>
                </c:pt>
                <c:pt idx="13">
                  <c:v>-1.5326502786132883</c:v>
                </c:pt>
                <c:pt idx="14">
                  <c:v>-1.5529865265333795</c:v>
                </c:pt>
                <c:pt idx="15">
                  <c:v>-1.5707503639930251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8C-49B0-83F4-53FC764FDCF0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5"/>
          </c:marker>
          <c:trendline>
            <c:trendlineType val="linear"/>
            <c:backward val="60"/>
            <c:intercept val="-1.2966"/>
            <c:dispRSqr val="0"/>
            <c:dispEq val="1"/>
            <c:trendlineLbl>
              <c:layout>
                <c:manualLayout>
                  <c:x val="0.19935395727362035"/>
                  <c:y val="9.500495561406027E-3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50000"/>
                        </a:schemeClr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'DATA_T#06'!$T$16:$T$32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-1.3393859156475572</c:v>
                </c:pt>
                <c:pt idx="2">
                  <c:v>-1.3632100046804934</c:v>
                </c:pt>
                <c:pt idx="3">
                  <c:v>-1.3801323409179489</c:v>
                </c:pt>
                <c:pt idx="4">
                  <c:v>-1.4119904597307233</c:v>
                </c:pt>
                <c:pt idx="5">
                  <c:v>-1.4316194179036026</c:v>
                </c:pt>
                <c:pt idx="6">
                  <c:v>-1.4577919492403268</c:v>
                </c:pt>
                <c:pt idx="7">
                  <c:v>-1.4889283510412654</c:v>
                </c:pt>
                <c:pt idx="8">
                  <c:v>-1.5133056829772114</c:v>
                </c:pt>
                <c:pt idx="9">
                  <c:v>-1.5426894874767272</c:v>
                </c:pt>
                <c:pt idx="10">
                  <c:v>-1.5707503639930251</c:v>
                </c:pt>
                <c:pt idx="11">
                  <c:v>-1.6008588050843853</c:v>
                </c:pt>
                <c:pt idx="12">
                  <c:v>-1.6249313965716581</c:v>
                </c:pt>
                <c:pt idx="13">
                  <c:v>-1.6548084043562195</c:v>
                </c:pt>
                <c:pt idx="14">
                  <c:v>-1.6821117495908879</c:v>
                </c:pt>
                <c:pt idx="15">
                  <c:v>-1.7111470076649749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8C-49B0-83F4-53FC764FDCF0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trendline>
            <c:trendlineType val="linear"/>
            <c:backward val="60"/>
            <c:intercept val="-1.2966"/>
            <c:dispRSqr val="0"/>
            <c:dispEq val="1"/>
            <c:trendlineLbl>
              <c:layout>
                <c:manualLayout>
                  <c:x val="0.19935395727362035"/>
                  <c:y val="-1.0494636000423808E-4"/>
                </c:manualLayout>
              </c:layout>
              <c:numFmt formatCode="0.000E+00" sourceLinked="0"/>
              <c:txPr>
                <a:bodyPr/>
                <a:lstStyle/>
                <a:p>
                  <a:pPr>
                    <a:defRPr>
                      <a:solidFill>
                        <a:srgbClr val="FFC000"/>
                      </a:solidFill>
                    </a:defRPr>
                  </a:pPr>
                  <a:endParaRPr lang="pt-PT"/>
                </a:p>
              </c:txPr>
            </c:trendlineLbl>
          </c:trendline>
          <c:xVal>
            <c:numRef>
              <c:f>'DATA_T#06'!$D$16:$D$32</c:f>
              <c:numCache>
                <c:formatCode>General</c:formatCode>
                <c:ptCount val="17"/>
                <c:pt idx="0">
                  <c:v>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</c:numCache>
            </c:numRef>
          </c:xVal>
          <c:yVal>
            <c:numRef>
              <c:f>'DATA_T#06'!$X$16:$X$32</c:f>
              <c:numCache>
                <c:formatCode>General</c:formatCode>
                <c:ptCount val="17"/>
                <c:pt idx="0">
                  <c:v>-1.2966251752567401</c:v>
                </c:pt>
                <c:pt idx="1">
                  <c:v>-1.3490962008488037</c:v>
                </c:pt>
                <c:pt idx="2">
                  <c:v>-1.3801323409179489</c:v>
                </c:pt>
                <c:pt idx="3">
                  <c:v>-1.4072520056330486</c:v>
                </c:pt>
                <c:pt idx="4">
                  <c:v>-1.4392723657580395</c:v>
                </c:pt>
                <c:pt idx="5">
                  <c:v>-1.4744512592411192</c:v>
                </c:pt>
                <c:pt idx="6">
                  <c:v>-1.5133056829772114</c:v>
                </c:pt>
                <c:pt idx="7">
                  <c:v>-1.5426894874767272</c:v>
                </c:pt>
                <c:pt idx="8">
                  <c:v>-1.5707503639930251</c:v>
                </c:pt>
                <c:pt idx="9">
                  <c:v>-1.6087339982719742</c:v>
                </c:pt>
                <c:pt idx="10">
                  <c:v>-1.6504146956652419</c:v>
                </c:pt>
                <c:pt idx="11">
                  <c:v>-1.6915891968536034</c:v>
                </c:pt>
                <c:pt idx="12">
                  <c:v>-1.7315556071811153</c:v>
                </c:pt>
                <c:pt idx="13">
                  <c:v>-1.7695058297269222</c:v>
                </c:pt>
                <c:pt idx="14">
                  <c:v>-1.8106311783804689</c:v>
                </c:pt>
                <c:pt idx="15">
                  <c:v>-1.8487513850335766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8C-49B0-83F4-53FC764FD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05823"/>
        <c:axId val="452028751"/>
      </c:scatterChart>
      <c:valAx>
        <c:axId val="50830582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Time / s</a:t>
                </a:r>
              </a:p>
            </c:rich>
          </c:tx>
          <c:layout>
            <c:manualLayout>
              <c:xMode val="edge"/>
              <c:yMode val="edge"/>
              <c:x val="0.70939293536844727"/>
              <c:y val="0.911032028469750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2028751"/>
        <c:crosses val="autoZero"/>
        <c:crossBetween val="midCat"/>
      </c:valAx>
      <c:valAx>
        <c:axId val="452028751"/>
        <c:scaling>
          <c:orientation val="minMax"/>
          <c:max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pt-PT" sz="1800" b="0"/>
                  <a:t>ln(A/B)</a:t>
                </a:r>
              </a:p>
            </c:rich>
          </c:tx>
          <c:layout>
            <c:manualLayout>
              <c:xMode val="edge"/>
              <c:yMode val="edge"/>
              <c:x val="3.9657177060738236E-2"/>
              <c:y val="0.450328784524710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08305823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35349748788969493"/>
          <c:y val="0.31528264260561734"/>
          <c:w val="0.52877630962123678"/>
          <c:h val="7.01758810397810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570301</xdr:colOff>
      <xdr:row>33</xdr:row>
      <xdr:rowOff>118241</xdr:rowOff>
    </xdr:from>
    <xdr:to>
      <xdr:col>8</xdr:col>
      <xdr:colOff>831272</xdr:colOff>
      <xdr:row>61</xdr:row>
      <xdr:rowOff>116541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880</xdr:colOff>
      <xdr:row>3</xdr:row>
      <xdr:rowOff>134470</xdr:rowOff>
    </xdr:from>
    <xdr:to>
      <xdr:col>22</xdr:col>
      <xdr:colOff>227996</xdr:colOff>
      <xdr:row>8</xdr:row>
      <xdr:rowOff>71718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92645" y="1246094"/>
          <a:ext cx="2859480" cy="1004048"/>
        </a:xfrm>
        <a:prstGeom prst="rect">
          <a:avLst/>
        </a:prstGeom>
      </xdr:spPr>
    </xdr:pic>
    <xdr:clientData/>
  </xdr:twoCellAnchor>
  <xdr:twoCellAnchor>
    <xdr:from>
      <xdr:col>9</xdr:col>
      <xdr:colOff>103212</xdr:colOff>
      <xdr:row>33</xdr:row>
      <xdr:rowOff>93955</xdr:rowOff>
    </xdr:from>
    <xdr:to>
      <xdr:col>21</xdr:col>
      <xdr:colOff>249381</xdr:colOff>
      <xdr:row>61</xdr:row>
      <xdr:rowOff>96982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406731</xdr:colOff>
      <xdr:row>33</xdr:row>
      <xdr:rowOff>91857</xdr:rowOff>
    </xdr:from>
    <xdr:to>
      <xdr:col>36</xdr:col>
      <xdr:colOff>201591</xdr:colOff>
      <xdr:row>61</xdr:row>
      <xdr:rowOff>146463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179295</xdr:colOff>
      <xdr:row>40</xdr:row>
      <xdr:rowOff>98613</xdr:rowOff>
    </xdr:from>
    <xdr:to>
      <xdr:col>11</xdr:col>
      <xdr:colOff>430305</xdr:colOff>
      <xdr:row>41</xdr:row>
      <xdr:rowOff>152401</xdr:rowOff>
    </xdr:to>
    <xdr:sp macro="" textlink="">
      <xdr:nvSpPr>
        <xdr:cNvPr id="6" name="Oval 5"/>
        <xdr:cNvSpPr/>
      </xdr:nvSpPr>
      <xdr:spPr>
        <a:xfrm>
          <a:off x="10703860" y="8202707"/>
          <a:ext cx="251010" cy="233082"/>
        </a:xfrm>
        <a:prstGeom prst="ellipse">
          <a:avLst/>
        </a:prstGeom>
        <a:solidFill>
          <a:schemeClr val="bg2">
            <a:lumMod val="75000"/>
            <a:alpha val="3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0.14133</cdr:x>
      <cdr:y>0.23607</cdr:y>
    </cdr:from>
    <cdr:to>
      <cdr:x>0.26646</cdr:x>
      <cdr:y>0.30463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7248" y="1057093"/>
          <a:ext cx="944880" cy="307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400" b="1"/>
            <a:t>A</a:t>
          </a:r>
          <a:r>
            <a:rPr lang="pt-PT" sz="1100" b="1"/>
            <a:t>0</a:t>
          </a:r>
          <a:r>
            <a:rPr lang="pt-PT" sz="1400"/>
            <a:t>=</a:t>
          </a:r>
          <a:r>
            <a:rPr lang="pt-PT" sz="1400">
              <a:solidFill>
                <a:srgbClr val="C00000"/>
              </a:solidFill>
            </a:rPr>
            <a:t>0.499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0.16231</cdr:x>
      <cdr:y>0.50208</cdr:y>
    </cdr:from>
    <cdr:to>
      <cdr:x>0.28744</cdr:x>
      <cdr:y>0.57064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6295" y="2994899"/>
          <a:ext cx="1122686" cy="408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400" b="1"/>
            <a:t>A</a:t>
          </a:r>
          <a:r>
            <a:rPr lang="pt-PT" sz="1100" b="1"/>
            <a:t>0</a:t>
          </a:r>
          <a:r>
            <a:rPr lang="pt-PT" sz="1400"/>
            <a:t>=</a:t>
          </a:r>
          <a:r>
            <a:rPr lang="pt-PT" sz="1400">
              <a:solidFill>
                <a:srgbClr val="C00000"/>
              </a:solidFill>
            </a:rPr>
            <a:t>0.499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0.16231</cdr:x>
      <cdr:y>0.50208</cdr:y>
    </cdr:from>
    <cdr:to>
      <cdr:x>0.28744</cdr:x>
      <cdr:y>0.57064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6295" y="2994899"/>
          <a:ext cx="1122686" cy="408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400" b="1"/>
            <a:t>A</a:t>
          </a:r>
          <a:r>
            <a:rPr lang="pt-PT" sz="1100" b="1"/>
            <a:t>0</a:t>
          </a:r>
          <a:r>
            <a:rPr lang="pt-PT" sz="1400"/>
            <a:t>=</a:t>
          </a:r>
          <a:r>
            <a:rPr lang="pt-PT" sz="1400">
              <a:solidFill>
                <a:srgbClr val="C00000"/>
              </a:solidFill>
            </a:rPr>
            <a:t>0.499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X31"/>
  <sheetViews>
    <sheetView tabSelected="1" topLeftCell="B1" zoomScale="55" zoomScaleNormal="55" workbookViewId="0">
      <selection activeCell="AA9" sqref="AA9"/>
    </sheetView>
  </sheetViews>
  <sheetFormatPr defaultRowHeight="14.4" x14ac:dyDescent="0.3"/>
  <cols>
    <col min="4" max="4" width="14.5546875" customWidth="1"/>
    <col min="5" max="5" width="19" customWidth="1"/>
    <col min="6" max="6" width="18.5546875" customWidth="1"/>
    <col min="7" max="7" width="16.77734375" customWidth="1"/>
    <col min="8" max="8" width="18" customWidth="1"/>
    <col min="9" max="9" width="13" customWidth="1"/>
    <col min="10" max="10" width="12.6640625" bestFit="1" customWidth="1"/>
    <col min="11" max="11" width="14.33203125" customWidth="1"/>
    <col min="15" max="15" width="11.6640625" bestFit="1" customWidth="1"/>
    <col min="19" max="19" width="11.6640625" bestFit="1" customWidth="1"/>
    <col min="23" max="23" width="11.6640625" bestFit="1" customWidth="1"/>
  </cols>
  <sheetData>
    <row r="2" spans="4:24" ht="36.6" x14ac:dyDescent="0.7">
      <c r="D2" s="2" t="s">
        <v>5</v>
      </c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4:24" ht="36.6" x14ac:dyDescent="0.7">
      <c r="D3" s="5" t="s">
        <v>6</v>
      </c>
      <c r="E3" s="8" t="s">
        <v>7</v>
      </c>
      <c r="F3" s="6"/>
      <c r="G3" s="6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6" spans="4:24" ht="27.6" customHeight="1" x14ac:dyDescent="0.35">
      <c r="D6" s="9" t="s">
        <v>8</v>
      </c>
      <c r="E6" s="10" t="s">
        <v>11</v>
      </c>
      <c r="F6" s="9" t="s">
        <v>12</v>
      </c>
      <c r="G6" s="10" t="s">
        <v>13</v>
      </c>
      <c r="H6" s="10" t="s">
        <v>9</v>
      </c>
      <c r="I6" s="10" t="s">
        <v>10</v>
      </c>
    </row>
    <row r="7" spans="4:24" x14ac:dyDescent="0.3">
      <c r="D7" s="1">
        <v>1</v>
      </c>
      <c r="E7" s="11">
        <v>5.0100000000000003E-4</v>
      </c>
      <c r="F7" s="11">
        <v>1.37E-4</v>
      </c>
      <c r="G7" s="11">
        <v>5.0000000000000001E-3</v>
      </c>
      <c r="H7" s="12">
        <v>0.01</v>
      </c>
      <c r="I7" s="12">
        <f t="shared" ref="I7:I10" si="0">H7+G7</f>
        <v>1.4999999999999999E-2</v>
      </c>
      <c r="K7" t="s">
        <v>21</v>
      </c>
    </row>
    <row r="8" spans="4:24" x14ac:dyDescent="0.3">
      <c r="D8" s="1">
        <v>2</v>
      </c>
      <c r="E8" s="11">
        <v>5.0100000000000003E-4</v>
      </c>
      <c r="F8" s="11">
        <v>1.37E-4</v>
      </c>
      <c r="G8" s="11">
        <v>5.0000000000000001E-3</v>
      </c>
      <c r="H8" s="12">
        <v>0.02</v>
      </c>
      <c r="I8" s="12">
        <f t="shared" si="0"/>
        <v>2.5000000000000001E-2</v>
      </c>
      <c r="K8">
        <f>LN(C_C6H8O6_/C_K3_Fe_CN_6)</f>
        <v>-1.2966251752567401</v>
      </c>
    </row>
    <row r="9" spans="4:24" x14ac:dyDescent="0.3">
      <c r="D9" s="1">
        <v>3</v>
      </c>
      <c r="E9" s="11">
        <v>5.0100000000000003E-4</v>
      </c>
      <c r="F9" s="11">
        <v>1.37E-4</v>
      </c>
      <c r="G9" s="11">
        <v>5.0000000000000001E-3</v>
      </c>
      <c r="H9" s="12">
        <v>0.05</v>
      </c>
      <c r="I9" s="12">
        <f t="shared" si="0"/>
        <v>5.5E-2</v>
      </c>
    </row>
    <row r="10" spans="4:24" x14ac:dyDescent="0.3">
      <c r="D10" s="1">
        <v>4</v>
      </c>
      <c r="E10" s="11">
        <v>5.0100000000000003E-4</v>
      </c>
      <c r="F10" s="11">
        <v>1.37E-4</v>
      </c>
      <c r="G10" s="11">
        <v>5.0000000000000001E-3</v>
      </c>
      <c r="H10" s="12">
        <v>0.1</v>
      </c>
      <c r="I10" s="12">
        <f t="shared" si="0"/>
        <v>0.10500000000000001</v>
      </c>
    </row>
    <row r="11" spans="4:24" ht="15" thickBot="1" x14ac:dyDescent="0.35"/>
    <row r="12" spans="4:24" x14ac:dyDescent="0.3">
      <c r="D12" s="13" t="s">
        <v>14</v>
      </c>
      <c r="E12" s="14">
        <v>0.499</v>
      </c>
      <c r="J12" s="24" t="s">
        <v>0</v>
      </c>
      <c r="K12" s="25"/>
      <c r="L12" s="26"/>
      <c r="N12" s="24" t="s">
        <v>1</v>
      </c>
      <c r="O12" s="25"/>
      <c r="P12" s="26"/>
      <c r="R12" s="24" t="s">
        <v>2</v>
      </c>
      <c r="S12" s="25"/>
      <c r="T12" s="26"/>
      <c r="V12" s="24" t="s">
        <v>3</v>
      </c>
      <c r="W12" s="25"/>
      <c r="X12" s="26"/>
    </row>
    <row r="13" spans="4:24" x14ac:dyDescent="0.3">
      <c r="J13" s="35" t="s">
        <v>19</v>
      </c>
      <c r="K13" s="11" t="s">
        <v>18</v>
      </c>
      <c r="L13" s="28"/>
      <c r="N13" s="27" t="s">
        <v>19</v>
      </c>
      <c r="O13" s="23" t="s">
        <v>18</v>
      </c>
      <c r="P13" s="28"/>
      <c r="R13" s="35" t="s">
        <v>19</v>
      </c>
      <c r="S13" s="11" t="s">
        <v>18</v>
      </c>
      <c r="T13" s="28"/>
      <c r="V13" s="35" t="s">
        <v>19</v>
      </c>
      <c r="W13" s="11" t="s">
        <v>18</v>
      </c>
      <c r="X13" s="28"/>
    </row>
    <row r="14" spans="4:24" x14ac:dyDescent="0.3">
      <c r="J14" s="27"/>
      <c r="K14" s="23" t="s">
        <v>17</v>
      </c>
      <c r="L14" s="28"/>
      <c r="N14" s="27"/>
      <c r="O14" s="23" t="s">
        <v>17</v>
      </c>
      <c r="P14" s="28"/>
      <c r="R14" s="27"/>
      <c r="S14" s="23" t="s">
        <v>17</v>
      </c>
      <c r="T14" s="28"/>
      <c r="V14" s="27"/>
      <c r="W14" s="23" t="s">
        <v>17</v>
      </c>
      <c r="X14" s="28"/>
    </row>
    <row r="15" spans="4:24" ht="24" customHeight="1" thickBot="1" x14ac:dyDescent="0.35">
      <c r="D15" s="22" t="s">
        <v>4</v>
      </c>
      <c r="E15" s="22" t="s">
        <v>0</v>
      </c>
      <c r="F15" s="22" t="s">
        <v>1</v>
      </c>
      <c r="G15" s="22" t="s">
        <v>2</v>
      </c>
      <c r="H15" s="22" t="s">
        <v>3</v>
      </c>
      <c r="J15" s="29" t="s">
        <v>15</v>
      </c>
      <c r="K15" s="30" t="s">
        <v>16</v>
      </c>
      <c r="L15" s="31" t="s">
        <v>20</v>
      </c>
      <c r="N15" s="32" t="s">
        <v>15</v>
      </c>
      <c r="O15" s="33" t="s">
        <v>16</v>
      </c>
      <c r="P15" s="34" t="s">
        <v>20</v>
      </c>
      <c r="R15" s="32" t="s">
        <v>15</v>
      </c>
      <c r="S15" s="33" t="s">
        <v>16</v>
      </c>
      <c r="T15" s="34" t="s">
        <v>20</v>
      </c>
      <c r="V15" s="29" t="s">
        <v>15</v>
      </c>
      <c r="W15" s="30" t="s">
        <v>16</v>
      </c>
      <c r="X15" s="31" t="s">
        <v>20</v>
      </c>
    </row>
    <row r="16" spans="4:24" ht="17.399999999999999" customHeight="1" x14ac:dyDescent="0.3">
      <c r="D16" s="37">
        <v>0</v>
      </c>
      <c r="E16" s="37">
        <f>Ao</f>
        <v>0.499</v>
      </c>
      <c r="F16" s="37">
        <f>Ao</f>
        <v>0.499</v>
      </c>
      <c r="G16" s="37">
        <f>Ao</f>
        <v>0.499</v>
      </c>
      <c r="H16" s="37">
        <f>Ao</f>
        <v>0.499</v>
      </c>
      <c r="I16" s="38"/>
      <c r="J16" s="39">
        <f>C_K3_Fe_CN_6*E16/Ao</f>
        <v>5.0100000000000003E-4</v>
      </c>
      <c r="K16" s="40">
        <f>C_C6H8O6_-(C_K3_Fe_CN_6-J16)/2</f>
        <v>1.37E-4</v>
      </c>
      <c r="L16" s="21">
        <f>LN(K16/J16)</f>
        <v>-1.2966251752567401</v>
      </c>
      <c r="M16" s="38"/>
      <c r="N16" s="39">
        <f>C_K3_Fe_CN_6*F16/Ao</f>
        <v>5.0100000000000003E-4</v>
      </c>
      <c r="O16" s="40">
        <f>C_C6H8O6_-(C_K3_Fe_CN_6-N16)/2</f>
        <v>1.37E-4</v>
      </c>
      <c r="P16" s="21">
        <f>LN(O16/N16)</f>
        <v>-1.2966251752567401</v>
      </c>
      <c r="Q16" s="38"/>
      <c r="R16" s="39">
        <f>C_K3_Fe_CN_6*G16/Ao</f>
        <v>5.0100000000000003E-4</v>
      </c>
      <c r="S16" s="40">
        <f>C_C6H8O6_-(C_K3_Fe_CN_6-R16)/2</f>
        <v>1.37E-4</v>
      </c>
      <c r="T16" s="21">
        <f>LN(S16/R16)</f>
        <v>-1.2966251752567401</v>
      </c>
      <c r="U16" s="38"/>
      <c r="V16" s="39">
        <f>C_K3_Fe_CN_6*H16/Ao</f>
        <v>5.0100000000000003E-4</v>
      </c>
      <c r="W16" s="40">
        <f>C_C6H8O6_-(C_K3_Fe_CN_6-V16)/2</f>
        <v>1.37E-4</v>
      </c>
      <c r="X16" s="21">
        <f>LN(W16/V16)</f>
        <v>-1.2966251752567401</v>
      </c>
    </row>
    <row r="17" spans="4:24" x14ac:dyDescent="0.3">
      <c r="D17" s="1">
        <v>60</v>
      </c>
      <c r="E17" s="36">
        <v>0.48099999999999998</v>
      </c>
      <c r="F17" s="36">
        <v>0.48099999999999998</v>
      </c>
      <c r="G17" s="36">
        <v>0.47500000000000003</v>
      </c>
      <c r="H17" s="36">
        <v>0.47000000000000003</v>
      </c>
      <c r="J17" s="16">
        <f>C_K3_Fe_CN_6*E17/Ao</f>
        <v>4.8292785571142286E-4</v>
      </c>
      <c r="K17" s="17">
        <f>C_C6H8O6_-(C_K3_Fe_CN_6-J17)/2</f>
        <v>1.2796392785571141E-4</v>
      </c>
      <c r="L17" s="15">
        <f>LN(K17/J17)</f>
        <v>-1.328118864863667</v>
      </c>
      <c r="N17" s="16">
        <f>C_K3_Fe_CN_6*F17/Ao</f>
        <v>4.8292785571142286E-4</v>
      </c>
      <c r="O17" s="17">
        <f>C_C6H8O6_-(C_K3_Fe_CN_6-N17)/2</f>
        <v>1.2796392785571141E-4</v>
      </c>
      <c r="P17" s="15">
        <f>LN(O17/N17)</f>
        <v>-1.328118864863667</v>
      </c>
      <c r="R17" s="16">
        <f>C_K3_Fe_CN_6*G17/Ao</f>
        <v>4.7690380761523053E-4</v>
      </c>
      <c r="S17" s="17">
        <f>C_C6H8O6_-(C_K3_Fe_CN_6-R17)/2</f>
        <v>1.2495190380761525E-4</v>
      </c>
      <c r="T17" s="15">
        <f>LN(S17/R17)</f>
        <v>-1.3393859156475572</v>
      </c>
      <c r="V17" s="16">
        <f>C_K3_Fe_CN_6*H17/Ao</f>
        <v>4.718837675350702E-4</v>
      </c>
      <c r="W17" s="17">
        <f>C_C6H8O6_-(C_K3_Fe_CN_6-V17)/2</f>
        <v>1.2244188376753508E-4</v>
      </c>
      <c r="X17" s="15">
        <f>LN(W17/V17)</f>
        <v>-1.3490962008488037</v>
      </c>
    </row>
    <row r="18" spans="4:24" x14ac:dyDescent="0.3">
      <c r="D18" s="1">
        <v>90</v>
      </c>
      <c r="E18" s="36">
        <v>0.47299999999999998</v>
      </c>
      <c r="F18" s="36">
        <v>0.47</v>
      </c>
      <c r="G18" s="36">
        <v>0.46300000000000002</v>
      </c>
      <c r="H18" s="36">
        <v>0.45500000000000002</v>
      </c>
      <c r="J18" s="16">
        <f>C_K3_Fe_CN_6*E18/Ao</f>
        <v>4.7489579158316634E-4</v>
      </c>
      <c r="K18" s="17">
        <f>C_C6H8O6_-(C_K3_Fe_CN_6-J18)/2</f>
        <v>1.2394789579158315E-4</v>
      </c>
      <c r="L18" s="15">
        <f t="shared" ref="L18:L31" si="1">LN(K18/J18)</f>
        <v>-1.3432341117561639</v>
      </c>
      <c r="N18" s="16">
        <f>C_K3_Fe_CN_6*F18/Ao</f>
        <v>4.7188376753507015E-4</v>
      </c>
      <c r="O18" s="17">
        <f>C_C6H8O6_-(C_K3_Fe_CN_6-N18)/2</f>
        <v>1.2244188376753505E-4</v>
      </c>
      <c r="P18" s="15">
        <f t="shared" ref="P18:P31" si="2">LN(O18/N18)</f>
        <v>-1.3490962008488037</v>
      </c>
      <c r="R18" s="16">
        <f>C_K3_Fe_CN_6*G18/Ao</f>
        <v>4.6485571142284573E-4</v>
      </c>
      <c r="S18" s="17">
        <f>C_C6H8O6_-(C_K3_Fe_CN_6-R18)/2</f>
        <v>1.1892785571142284E-4</v>
      </c>
      <c r="T18" s="15">
        <f t="shared" ref="T18:T31" si="3">LN(S18/R18)</f>
        <v>-1.3632100046804934</v>
      </c>
      <c r="V18" s="16">
        <f>C_K3_Fe_CN_6*H18/Ao</f>
        <v>4.5682364729458927E-4</v>
      </c>
      <c r="W18" s="17">
        <f>C_C6H8O6_-(C_K3_Fe_CN_6-V18)/2</f>
        <v>1.1491182364729461E-4</v>
      </c>
      <c r="X18" s="15">
        <f t="shared" ref="X18:X31" si="4">LN(W18/V18)</f>
        <v>-1.3801323409179489</v>
      </c>
    </row>
    <row r="19" spans="4:24" x14ac:dyDescent="0.3">
      <c r="D19" s="1">
        <v>120</v>
      </c>
      <c r="E19" s="36">
        <v>0.46599999999999997</v>
      </c>
      <c r="F19" s="36">
        <v>0.46200000000000002</v>
      </c>
      <c r="G19" s="36">
        <v>0.45500000000000002</v>
      </c>
      <c r="H19" s="36">
        <v>0.443</v>
      </c>
      <c r="J19" s="16">
        <f>C_K3_Fe_CN_6*E19/Ao</f>
        <v>4.6786773547094186E-4</v>
      </c>
      <c r="K19" s="17">
        <f>C_C6H8O6_-(C_K3_Fe_CN_6-J19)/2</f>
        <v>1.2043386773547091E-4</v>
      </c>
      <c r="L19" s="15">
        <f t="shared" si="1"/>
        <v>-1.3570848526558881</v>
      </c>
      <c r="N19" s="16">
        <f>C_K3_Fe_CN_6*F19/Ao</f>
        <v>4.6385170340681363E-4</v>
      </c>
      <c r="O19" s="17">
        <f>C_C6H8O6_-(C_K3_Fe_CN_6-N19)/2</f>
        <v>1.1842585170340679E-4</v>
      </c>
      <c r="P19" s="15">
        <f t="shared" si="2"/>
        <v>-1.3652778557087601</v>
      </c>
      <c r="R19" s="16">
        <f>C_K3_Fe_CN_6*G19/Ao</f>
        <v>4.5682364729458927E-4</v>
      </c>
      <c r="S19" s="17">
        <f>C_C6H8O6_-(C_K3_Fe_CN_6-R19)/2</f>
        <v>1.1491182364729461E-4</v>
      </c>
      <c r="T19" s="15">
        <f t="shared" si="3"/>
        <v>-1.3801323409179489</v>
      </c>
      <c r="V19" s="16">
        <f>C_K3_Fe_CN_6*H19/Ao</f>
        <v>4.4477555110220446E-4</v>
      </c>
      <c r="W19" s="17">
        <f>C_C6H8O6_-(C_K3_Fe_CN_6-V19)/2</f>
        <v>1.0888777555110221E-4</v>
      </c>
      <c r="X19" s="15">
        <f t="shared" si="4"/>
        <v>-1.4072520056330486</v>
      </c>
    </row>
    <row r="20" spans="4:24" x14ac:dyDescent="0.3">
      <c r="D20" s="1">
        <v>150</v>
      </c>
      <c r="E20" s="36">
        <v>0.45800000000000002</v>
      </c>
      <c r="F20" s="36">
        <v>0.45400000000000001</v>
      </c>
      <c r="G20" s="36">
        <v>0.441</v>
      </c>
      <c r="H20" s="36">
        <v>0.43</v>
      </c>
      <c r="J20" s="16">
        <f>C_K3_Fe_CN_6*E20/Ao</f>
        <v>4.5983567134268545E-4</v>
      </c>
      <c r="K20" s="17">
        <f>C_C6H8O6_-(C_K3_Fe_CN_6-J20)/2</f>
        <v>1.1641783567134271E-4</v>
      </c>
      <c r="L20" s="15">
        <f t="shared" si="1"/>
        <v>-1.3736834384712819</v>
      </c>
      <c r="N20" s="16">
        <f>C_K3_Fe_CN_6*F20/Ao</f>
        <v>4.5581963927855717E-4</v>
      </c>
      <c r="O20" s="17">
        <f>C_C6H8O6_-(C_K3_Fe_CN_6-N20)/2</f>
        <v>1.1440981963927856E-4</v>
      </c>
      <c r="P20" s="15">
        <f t="shared" si="2"/>
        <v>-1.3823102921050163</v>
      </c>
      <c r="R20" s="16">
        <f>C_K3_Fe_CN_6*G20/Ao</f>
        <v>4.4276753507014032E-4</v>
      </c>
      <c r="S20" s="17">
        <f>C_C6H8O6_-(C_K3_Fe_CN_6-R20)/2</f>
        <v>1.0788376753507014E-4</v>
      </c>
      <c r="T20" s="15">
        <f t="shared" si="3"/>
        <v>-1.4119904597307233</v>
      </c>
      <c r="V20" s="16">
        <f>C_K3_Fe_CN_6*H20/Ao</f>
        <v>4.3172344689378761E-4</v>
      </c>
      <c r="W20" s="17">
        <f>C_C6H8O6_-(C_K3_Fe_CN_6-V20)/2</f>
        <v>1.0236172344689379E-4</v>
      </c>
      <c r="X20" s="15">
        <f t="shared" si="4"/>
        <v>-1.4392723657580395</v>
      </c>
    </row>
    <row r="21" spans="4:24" x14ac:dyDescent="0.3">
      <c r="D21" s="1">
        <v>180</v>
      </c>
      <c r="E21" s="36">
        <v>0.45</v>
      </c>
      <c r="F21" s="36">
        <v>0.44500000000000001</v>
      </c>
      <c r="G21" s="36">
        <v>0.433</v>
      </c>
      <c r="H21" s="36">
        <v>0.41700000000000004</v>
      </c>
      <c r="J21" s="16">
        <f>C_K3_Fe_CN_6*E21/Ao</f>
        <v>4.5180360721442894E-4</v>
      </c>
      <c r="K21" s="17">
        <f>C_C6H8O6_-(C_K3_Fe_CN_6-J21)/2</f>
        <v>1.1240180360721445E-4</v>
      </c>
      <c r="L21" s="15">
        <f t="shared" si="1"/>
        <v>-1.3911676044393313</v>
      </c>
      <c r="N21" s="16">
        <f>C_K3_Fe_CN_6*F21/Ao</f>
        <v>4.4678356713426861E-4</v>
      </c>
      <c r="O21" s="17">
        <f>C_C6H8O6_-(C_K3_Fe_CN_6-N21)/2</f>
        <v>1.0989178356713428E-4</v>
      </c>
      <c r="P21" s="15">
        <f t="shared" si="2"/>
        <v>-1.4025781916953142</v>
      </c>
      <c r="R21" s="16">
        <f>C_K3_Fe_CN_6*G21/Ao</f>
        <v>4.347354709418838E-4</v>
      </c>
      <c r="S21" s="17">
        <f>C_C6H8O6_-(C_K3_Fe_CN_6-R21)/2</f>
        <v>1.0386773547094188E-4</v>
      </c>
      <c r="T21" s="15">
        <f t="shared" si="3"/>
        <v>-1.4316194179036026</v>
      </c>
      <c r="V21" s="16">
        <f>C_K3_Fe_CN_6*H21/Ao</f>
        <v>4.1867134268537082E-4</v>
      </c>
      <c r="W21" s="17">
        <f>C_C6H8O6_-(C_K3_Fe_CN_6-V21)/2</f>
        <v>9.5835671342685389E-5</v>
      </c>
      <c r="X21" s="15">
        <f t="shared" si="4"/>
        <v>-1.4744512592411192</v>
      </c>
    </row>
    <row r="22" spans="4:24" x14ac:dyDescent="0.3">
      <c r="D22" s="1">
        <v>210</v>
      </c>
      <c r="E22" s="36">
        <v>0.442</v>
      </c>
      <c r="F22" s="36">
        <v>0.438</v>
      </c>
      <c r="G22" s="36">
        <v>0.42299999999999999</v>
      </c>
      <c r="H22" s="36">
        <v>0.40400000000000003</v>
      </c>
      <c r="J22" s="16">
        <f>C_K3_Fe_CN_6*E22/Ao</f>
        <v>4.4377154308617242E-4</v>
      </c>
      <c r="K22" s="17">
        <f>C_C6H8O6_-(C_K3_Fe_CN_6-J22)/2</f>
        <v>1.0838577154308619E-4</v>
      </c>
      <c r="L22" s="15">
        <f t="shared" si="1"/>
        <v>-1.4096130658483106</v>
      </c>
      <c r="N22" s="16">
        <f>C_K3_Fe_CN_6*F22/Ao</f>
        <v>4.3975551102204413E-4</v>
      </c>
      <c r="O22" s="17">
        <f>C_C6H8O6_-(C_K3_Fe_CN_6-N22)/2</f>
        <v>1.0637775551102204E-4</v>
      </c>
      <c r="P22" s="15">
        <f t="shared" si="2"/>
        <v>-1.4192224254053623</v>
      </c>
      <c r="R22" s="16">
        <f>C_K3_Fe_CN_6*G22/Ao</f>
        <v>4.2469539078156314E-4</v>
      </c>
      <c r="S22" s="17">
        <f>C_C6H8O6_-(C_K3_Fe_CN_6-R22)/2</f>
        <v>9.8847695390781549E-5</v>
      </c>
      <c r="T22" s="15">
        <f t="shared" si="3"/>
        <v>-1.4577919492403268</v>
      </c>
      <c r="V22" s="16">
        <f>C_K3_Fe_CN_6*H22/Ao</f>
        <v>4.0561923847695397E-4</v>
      </c>
      <c r="W22" s="17">
        <f>C_C6H8O6_-(C_K3_Fe_CN_6-V22)/2</f>
        <v>8.9309619238476964E-5</v>
      </c>
      <c r="X22" s="15">
        <f t="shared" si="4"/>
        <v>-1.5133056829772114</v>
      </c>
    </row>
    <row r="23" spans="4:24" x14ac:dyDescent="0.3">
      <c r="D23" s="1">
        <v>240</v>
      </c>
      <c r="E23" s="36">
        <v>0.435</v>
      </c>
      <c r="F23" s="36">
        <v>0.42899999999999999</v>
      </c>
      <c r="G23" s="36">
        <v>0.41200000000000003</v>
      </c>
      <c r="H23" s="36">
        <v>0.39500000000000002</v>
      </c>
      <c r="J23" s="16">
        <f>C_K3_Fe_CN_6*E23/Ao</f>
        <v>4.3674348697394794E-4</v>
      </c>
      <c r="K23" s="17">
        <f>C_C6H8O6_-(C_K3_Fe_CN_6-J23)/2</f>
        <v>1.0487174348697395E-4</v>
      </c>
      <c r="L23" s="15">
        <f t="shared" si="1"/>
        <v>-1.4266079234924594</v>
      </c>
      <c r="N23" s="16">
        <f>C_K3_Fe_CN_6*F23/Ao</f>
        <v>4.3071943887775552E-4</v>
      </c>
      <c r="O23" s="17">
        <f>C_C6H8O6_-(C_K3_Fe_CN_6-N23)/2</f>
        <v>1.0185971943887774E-4</v>
      </c>
      <c r="P23" s="15">
        <f t="shared" si="2"/>
        <v>-1.441860357188457</v>
      </c>
      <c r="R23" s="16">
        <f>C_K3_Fe_CN_6*G23/Ao</f>
        <v>4.1365130260521049E-4</v>
      </c>
      <c r="S23" s="17">
        <f>C_C6H8O6_-(C_K3_Fe_CN_6-R23)/2</f>
        <v>9.3325651302605223E-5</v>
      </c>
      <c r="T23" s="15">
        <f t="shared" si="3"/>
        <v>-1.4889283510412654</v>
      </c>
      <c r="V23" s="16">
        <f>C_K3_Fe_CN_6*H23/Ao</f>
        <v>3.9658316633266535E-4</v>
      </c>
      <c r="W23" s="17">
        <f>C_C6H8O6_-(C_K3_Fe_CN_6-V23)/2</f>
        <v>8.4791583166332656E-5</v>
      </c>
      <c r="X23" s="15">
        <f t="shared" si="4"/>
        <v>-1.5426894874767272</v>
      </c>
    </row>
    <row r="24" spans="4:24" x14ac:dyDescent="0.3">
      <c r="D24" s="1">
        <v>270</v>
      </c>
      <c r="E24" s="36">
        <v>0.42799999999999999</v>
      </c>
      <c r="F24" s="36">
        <v>0.42299999999999999</v>
      </c>
      <c r="G24" s="36">
        <v>0.40400000000000003</v>
      </c>
      <c r="H24" s="36">
        <v>0.38700000000000001</v>
      </c>
      <c r="J24" s="16">
        <f>C_K3_Fe_CN_6*E24/Ao</f>
        <v>4.2971543086172347E-4</v>
      </c>
      <c r="K24" s="17">
        <f>C_C6H8O6_-(C_K3_Fe_CN_6-J24)/2</f>
        <v>1.0135771543086171E-4</v>
      </c>
      <c r="L24" s="15">
        <f t="shared" si="1"/>
        <v>-1.4444672043150928</v>
      </c>
      <c r="N24" s="16">
        <f>C_K3_Fe_CN_6*F24/Ao</f>
        <v>4.2469539078156314E-4</v>
      </c>
      <c r="O24" s="17">
        <f>C_C6H8O6_-(C_K3_Fe_CN_6-N24)/2</f>
        <v>9.8847695390781549E-5</v>
      </c>
      <c r="P24" s="15">
        <f t="shared" si="2"/>
        <v>-1.4577919492403268</v>
      </c>
      <c r="R24" s="16">
        <f>C_K3_Fe_CN_6*G24/Ao</f>
        <v>4.0561923847695397E-4</v>
      </c>
      <c r="S24" s="17">
        <f>C_C6H8O6_-(C_K3_Fe_CN_6-R24)/2</f>
        <v>8.9309619238476964E-5</v>
      </c>
      <c r="T24" s="15">
        <f t="shared" si="3"/>
        <v>-1.5133056829772114</v>
      </c>
      <c r="V24" s="16">
        <f>C_K3_Fe_CN_6*H24/Ao</f>
        <v>3.8855110220440884E-4</v>
      </c>
      <c r="W24" s="17">
        <f>C_C6H8O6_-(C_K3_Fe_CN_6-V24)/2</f>
        <v>8.0775551102204397E-5</v>
      </c>
      <c r="X24" s="15">
        <f t="shared" si="4"/>
        <v>-1.5707503639930251</v>
      </c>
    </row>
    <row r="25" spans="4:24" x14ac:dyDescent="0.3">
      <c r="D25" s="1">
        <v>300</v>
      </c>
      <c r="E25" s="36">
        <v>0.42</v>
      </c>
      <c r="F25" s="36">
        <v>0.41499999999999998</v>
      </c>
      <c r="G25" s="36">
        <v>0.39500000000000002</v>
      </c>
      <c r="H25" s="36">
        <v>0.377</v>
      </c>
      <c r="J25" s="16">
        <f>C_K3_Fe_CN_6*E25/Ao</f>
        <v>4.2168336673346695E-4</v>
      </c>
      <c r="K25" s="17">
        <f>C_C6H8O6_-(C_K3_Fe_CN_6-J25)/2</f>
        <v>9.7341683366733455E-5</v>
      </c>
      <c r="L25" s="15">
        <f t="shared" si="1"/>
        <v>-1.4660274186757847</v>
      </c>
      <c r="N25" s="16">
        <f>C_K3_Fe_CN_6*F25/Ao</f>
        <v>4.1666332665330662E-4</v>
      </c>
      <c r="O25" s="17">
        <f>C_C6H8O6_-(C_K3_Fe_CN_6-N25)/2</f>
        <v>9.483166332665329E-5</v>
      </c>
      <c r="P25" s="15">
        <f t="shared" si="2"/>
        <v>-1.4801751707330923</v>
      </c>
      <c r="R25" s="16">
        <f>C_K3_Fe_CN_6*G25/Ao</f>
        <v>3.9658316633266535E-4</v>
      </c>
      <c r="S25" s="17">
        <f>C_C6H8O6_-(C_K3_Fe_CN_6-R25)/2</f>
        <v>8.4791583166332656E-5</v>
      </c>
      <c r="T25" s="15">
        <f t="shared" si="3"/>
        <v>-1.5426894874767272</v>
      </c>
      <c r="V25" s="16">
        <f>C_K3_Fe_CN_6*H25/Ao</f>
        <v>3.7851102204408818E-4</v>
      </c>
      <c r="W25" s="17">
        <f>C_C6H8O6_-(C_K3_Fe_CN_6-V25)/2</f>
        <v>7.5755511022044066E-5</v>
      </c>
      <c r="X25" s="15">
        <f t="shared" si="4"/>
        <v>-1.6087339982719742</v>
      </c>
    </row>
    <row r="26" spans="4:24" x14ac:dyDescent="0.3">
      <c r="D26" s="1">
        <v>330</v>
      </c>
      <c r="E26" s="36">
        <v>0.41399999999999998</v>
      </c>
      <c r="F26" s="36">
        <v>0.40799999999999997</v>
      </c>
      <c r="G26" s="36">
        <v>0.38700000000000001</v>
      </c>
      <c r="H26" s="36">
        <v>0.36699999999999999</v>
      </c>
      <c r="J26" s="16">
        <f>C_K3_Fe_CN_6*E26/Ao</f>
        <v>4.1565931863727458E-4</v>
      </c>
      <c r="K26" s="17">
        <f>C_C6H8O6_-(C_K3_Fe_CN_6-J26)/2</f>
        <v>9.4329659318637268E-5</v>
      </c>
      <c r="L26" s="15">
        <f t="shared" si="1"/>
        <v>-1.4830703180942479</v>
      </c>
      <c r="N26" s="16">
        <f>C_K3_Fe_CN_6*F26/Ao</f>
        <v>4.0963527054108215E-4</v>
      </c>
      <c r="O26" s="17">
        <f>C_C6H8O6_-(C_K3_Fe_CN_6-N26)/2</f>
        <v>9.1317635270541053E-5</v>
      </c>
      <c r="P26" s="15">
        <f t="shared" si="2"/>
        <v>-1.5009232533899384</v>
      </c>
      <c r="R26" s="16">
        <f>C_K3_Fe_CN_6*G26/Ao</f>
        <v>3.8855110220440884E-4</v>
      </c>
      <c r="S26" s="17">
        <f>C_C6H8O6_-(C_K3_Fe_CN_6-R26)/2</f>
        <v>8.0775551102204397E-5</v>
      </c>
      <c r="T26" s="15">
        <f t="shared" si="3"/>
        <v>-1.5707503639930251</v>
      </c>
      <c r="V26" s="16">
        <f>C_K3_Fe_CN_6*H26/Ao</f>
        <v>3.6847094188376757E-4</v>
      </c>
      <c r="W26" s="17">
        <f>C_C6H8O6_-(C_K3_Fe_CN_6-V26)/2</f>
        <v>7.0735470941883763E-5</v>
      </c>
      <c r="X26" s="15">
        <f t="shared" si="4"/>
        <v>-1.6504146956652419</v>
      </c>
    </row>
    <row r="27" spans="4:24" x14ac:dyDescent="0.3">
      <c r="D27" s="1">
        <v>360</v>
      </c>
      <c r="E27" s="36">
        <v>0.40899999999999997</v>
      </c>
      <c r="F27" s="36">
        <v>0.4</v>
      </c>
      <c r="G27" s="36">
        <v>0.379</v>
      </c>
      <c r="H27" s="36">
        <v>0.35799999999999998</v>
      </c>
      <c r="J27" s="16">
        <f>C_K3_Fe_CN_6*E27/Ao</f>
        <v>4.1063927855711425E-4</v>
      </c>
      <c r="K27" s="17">
        <f>C_C6H8O6_-(C_K3_Fe_CN_6-J27)/2</f>
        <v>9.1819639278557103E-5</v>
      </c>
      <c r="L27" s="15">
        <f t="shared" si="1"/>
        <v>-1.4978889511343734</v>
      </c>
      <c r="N27" s="16">
        <f>C_K3_Fe_CN_6*F27/Ao</f>
        <v>4.0160320641282568E-4</v>
      </c>
      <c r="O27" s="17">
        <f>C_C6H8O6_-(C_K3_Fe_CN_6-N27)/2</f>
        <v>8.7301603206412821E-5</v>
      </c>
      <c r="P27" s="15">
        <f t="shared" si="2"/>
        <v>-1.5260957254297682</v>
      </c>
      <c r="R27" s="16">
        <f>C_K3_Fe_CN_6*G27/Ao</f>
        <v>3.8051903807615232E-4</v>
      </c>
      <c r="S27" s="17">
        <f>C_C6H8O6_-(C_K3_Fe_CN_6-R27)/2</f>
        <v>7.6759519038076138E-5</v>
      </c>
      <c r="T27" s="15">
        <f t="shared" si="3"/>
        <v>-1.6008588050843853</v>
      </c>
      <c r="V27" s="16">
        <f>C_K3_Fe_CN_6*H27/Ao</f>
        <v>3.5943486973947901E-4</v>
      </c>
      <c r="W27" s="17">
        <f>C_C6H8O6_-(C_K3_Fe_CN_6-V27)/2</f>
        <v>6.6217434869739482E-5</v>
      </c>
      <c r="X27" s="15">
        <f t="shared" si="4"/>
        <v>-1.6915891968536034</v>
      </c>
    </row>
    <row r="28" spans="4:24" x14ac:dyDescent="0.3">
      <c r="D28" s="1">
        <v>390</v>
      </c>
      <c r="E28" s="36">
        <v>0.40300000000000002</v>
      </c>
      <c r="F28" s="36">
        <v>0.39400000000000002</v>
      </c>
      <c r="G28" s="36">
        <v>0.373</v>
      </c>
      <c r="H28" s="36">
        <v>0.35000000000000003</v>
      </c>
      <c r="J28" s="16">
        <f>C_K3_Fe_CN_6*E28/Ao</f>
        <v>4.0461523046092187E-4</v>
      </c>
      <c r="K28" s="17">
        <f>C_C6H8O6_-(C_K3_Fe_CN_6-J28)/2</f>
        <v>8.8807615230460915E-5</v>
      </c>
      <c r="L28" s="15">
        <f t="shared" si="1"/>
        <v>-1.5164641638590495</v>
      </c>
      <c r="N28" s="16">
        <f>C_K3_Fe_CN_6*F28/Ao</f>
        <v>3.9557915831663331E-4</v>
      </c>
      <c r="O28" s="17">
        <f>C_C6H8O6_-(C_K3_Fe_CN_6-N28)/2</f>
        <v>8.4289579158316634E-5</v>
      </c>
      <c r="P28" s="15">
        <f t="shared" si="2"/>
        <v>-1.5460926734174043</v>
      </c>
      <c r="R28" s="16">
        <f>C_K3_Fe_CN_6*G28/Ao</f>
        <v>3.7449498997996E-4</v>
      </c>
      <c r="S28" s="17">
        <f>C_C6H8O6_-(C_K3_Fe_CN_6-R28)/2</f>
        <v>7.3747494989979978E-5</v>
      </c>
      <c r="T28" s="15">
        <f t="shared" si="3"/>
        <v>-1.6249313965716581</v>
      </c>
      <c r="V28" s="16">
        <f>C_K3_Fe_CN_6*H28/Ao</f>
        <v>3.5140280561122249E-4</v>
      </c>
      <c r="W28" s="17">
        <f>C_C6H8O6_-(C_K3_Fe_CN_6-V28)/2</f>
        <v>6.2201402805611223E-5</v>
      </c>
      <c r="X28" s="15">
        <f t="shared" si="4"/>
        <v>-1.7315556071811153</v>
      </c>
    </row>
    <row r="29" spans="4:24" x14ac:dyDescent="0.3">
      <c r="D29" s="1">
        <v>420</v>
      </c>
      <c r="E29" s="36">
        <v>0.39800000000000002</v>
      </c>
      <c r="F29" s="36">
        <v>0.38900000000000001</v>
      </c>
      <c r="G29" s="36">
        <v>0.36599999999999999</v>
      </c>
      <c r="H29" s="36">
        <v>0.34300000000000003</v>
      </c>
      <c r="J29" s="16">
        <f>C_K3_Fe_CN_6*E29/Ao</f>
        <v>3.9959519038076154E-4</v>
      </c>
      <c r="K29" s="17">
        <f>C_C6H8O6_-(C_K3_Fe_CN_6-J29)/2</f>
        <v>8.629759519038075E-5</v>
      </c>
      <c r="L29" s="15">
        <f t="shared" si="1"/>
        <v>-1.5326502786132883</v>
      </c>
      <c r="N29" s="16">
        <f>C_K3_Fe_CN_6*F29/Ao</f>
        <v>3.9055911823647298E-4</v>
      </c>
      <c r="O29" s="17">
        <f>C_C6H8O6_-(C_K3_Fe_CN_6-N29)/2</f>
        <v>8.1779559118236469E-5</v>
      </c>
      <c r="P29" s="15">
        <f t="shared" si="2"/>
        <v>-1.5635520251005488</v>
      </c>
      <c r="R29" s="16">
        <f>C_K3_Fe_CN_6*G29/Ao</f>
        <v>3.6746693386773552E-4</v>
      </c>
      <c r="S29" s="17">
        <f>C_C6H8O6_-(C_K3_Fe_CN_6-R29)/2</f>
        <v>7.0233466933867741E-5</v>
      </c>
      <c r="T29" s="15">
        <f t="shared" si="3"/>
        <v>-1.6548084043562195</v>
      </c>
      <c r="V29" s="16">
        <f>C_K3_Fe_CN_6*H29/Ao</f>
        <v>3.4437474949899807E-4</v>
      </c>
      <c r="W29" s="17">
        <f>C_C6H8O6_-(C_K3_Fe_CN_6-V29)/2</f>
        <v>5.8687374749499013E-5</v>
      </c>
      <c r="X29" s="15">
        <f t="shared" si="4"/>
        <v>-1.7695058297269222</v>
      </c>
    </row>
    <row r="30" spans="4:24" x14ac:dyDescent="0.3">
      <c r="D30" s="1">
        <v>450</v>
      </c>
      <c r="E30" s="36">
        <v>0.39200000000000002</v>
      </c>
      <c r="F30" s="36">
        <v>0.38200000000000001</v>
      </c>
      <c r="G30" s="36">
        <v>0.36</v>
      </c>
      <c r="H30" s="36">
        <v>0.33600000000000002</v>
      </c>
      <c r="J30" s="16">
        <f>C_K3_Fe_CN_6*E30/Ao</f>
        <v>3.9357114228456917E-4</v>
      </c>
      <c r="K30" s="17">
        <f>C_C6H8O6_-(C_K3_Fe_CN_6-J30)/2</f>
        <v>8.3285571142284562E-5</v>
      </c>
      <c r="L30" s="15">
        <f t="shared" si="1"/>
        <v>-1.5529865265333795</v>
      </c>
      <c r="N30" s="16">
        <f>C_K3_Fe_CN_6*F30/Ao</f>
        <v>3.8353106212424851E-4</v>
      </c>
      <c r="O30" s="17">
        <f>C_C6H8O6_-(C_K3_Fe_CN_6-N30)/2</f>
        <v>7.8265531062124232E-5</v>
      </c>
      <c r="P30" s="15">
        <f t="shared" si="2"/>
        <v>-1.5893133241870667</v>
      </c>
      <c r="R30" s="16">
        <f>C_K3_Fe_CN_6*G30/Ao</f>
        <v>3.6144288577154309E-4</v>
      </c>
      <c r="S30" s="17">
        <f>C_C6H8O6_-(C_K3_Fe_CN_6-R30)/2</f>
        <v>6.7221442885771526E-5</v>
      </c>
      <c r="T30" s="15">
        <f t="shared" si="3"/>
        <v>-1.6821117495908879</v>
      </c>
      <c r="V30" s="16">
        <f>C_K3_Fe_CN_6*H30/Ao</f>
        <v>3.3734669338677359E-4</v>
      </c>
      <c r="W30" s="17">
        <f>C_C6H8O6_-(C_K3_Fe_CN_6-V30)/2</f>
        <v>5.5173346693386776E-5</v>
      </c>
      <c r="X30" s="15">
        <f t="shared" si="4"/>
        <v>-1.8106311783804689</v>
      </c>
    </row>
    <row r="31" spans="4:24" ht="15" thickBot="1" x14ac:dyDescent="0.35">
      <c r="D31" s="1">
        <v>480</v>
      </c>
      <c r="E31" s="36">
        <v>0.38700000000000001</v>
      </c>
      <c r="F31" s="36">
        <v>0.377</v>
      </c>
      <c r="G31" s="36">
        <v>0.35399999999999998</v>
      </c>
      <c r="H31" s="36">
        <v>0.33</v>
      </c>
      <c r="J31" s="18">
        <f>C_K3_Fe_CN_6*E31/Ao</f>
        <v>3.8855110220440884E-4</v>
      </c>
      <c r="K31" s="19">
        <f>C_C6H8O6_-(C_K3_Fe_CN_6-J31)/2</f>
        <v>8.0775551102204397E-5</v>
      </c>
      <c r="L31" s="20">
        <f t="shared" si="1"/>
        <v>-1.5707503639930251</v>
      </c>
      <c r="N31" s="18">
        <f>C_K3_Fe_CN_6*F31/Ao</f>
        <v>3.7851102204408818E-4</v>
      </c>
      <c r="O31" s="19">
        <f>C_C6H8O6_-(C_K3_Fe_CN_6-N31)/2</f>
        <v>7.5755511022044066E-5</v>
      </c>
      <c r="P31" s="20">
        <f t="shared" si="2"/>
        <v>-1.6087339982719742</v>
      </c>
      <c r="R31" s="18">
        <f>C_K3_Fe_CN_6*G31/Ao</f>
        <v>3.5541883767535072E-4</v>
      </c>
      <c r="S31" s="19">
        <f>C_C6H8O6_-(C_K3_Fe_CN_6-R31)/2</f>
        <v>6.4209418837675339E-5</v>
      </c>
      <c r="T31" s="20">
        <f t="shared" si="3"/>
        <v>-1.7111470076649749</v>
      </c>
      <c r="V31" s="18">
        <f>C_K3_Fe_CN_6*H31/Ao</f>
        <v>3.3132264529058122E-4</v>
      </c>
      <c r="W31" s="19">
        <f>C_C6H8O6_-(C_K3_Fe_CN_6-V31)/2</f>
        <v>5.2161322645290589E-5</v>
      </c>
      <c r="X31" s="20">
        <f t="shared" si="4"/>
        <v>-1.8487513850335766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DATA_T#06</vt:lpstr>
      <vt:lpstr>Ao</vt:lpstr>
      <vt:lpstr>C_C6H8O6_</vt:lpstr>
      <vt:lpstr>C_K3_Fe_CN_6</vt:lpstr>
    </vt:vector>
  </TitlesOfParts>
  <Company>Universidade do Porto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</dc:creator>
  <cp:lastModifiedBy>UP</cp:lastModifiedBy>
  <dcterms:created xsi:type="dcterms:W3CDTF">2020-05-08T23:13:01Z</dcterms:created>
  <dcterms:modified xsi:type="dcterms:W3CDTF">2020-05-11T17:27:51Z</dcterms:modified>
</cp:coreProperties>
</file>