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B_QB_2020\TP#5\"/>
    </mc:Choice>
  </mc:AlternateContent>
  <bookViews>
    <workbookView xWindow="0" yWindow="0" windowWidth="23040" windowHeight="8100"/>
  </bookViews>
  <sheets>
    <sheet name="Exp_Data_#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I53" i="1"/>
  <c r="I54" i="1"/>
  <c r="M53" i="1"/>
  <c r="J53" i="1"/>
  <c r="O52" i="1" l="1"/>
  <c r="P52" i="1" s="1"/>
  <c r="P54" i="1" l="1"/>
  <c r="O42" i="1"/>
  <c r="D53" i="1"/>
  <c r="D54" i="1"/>
  <c r="G54" i="1" s="1"/>
  <c r="D55" i="1"/>
  <c r="D56" i="1"/>
  <c r="D57" i="1"/>
  <c r="D58" i="1"/>
  <c r="D59" i="1"/>
  <c r="D60" i="1"/>
  <c r="D61" i="1"/>
  <c r="D62" i="1"/>
  <c r="G62" i="1" s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51" i="1"/>
  <c r="D52" i="1"/>
  <c r="G52" i="1" s="1"/>
  <c r="G53" i="1"/>
  <c r="G55" i="1"/>
  <c r="G57" i="1"/>
  <c r="G58" i="1"/>
  <c r="G61" i="1"/>
  <c r="G65" i="1"/>
  <c r="G66" i="1"/>
  <c r="G67" i="1"/>
  <c r="G69" i="1"/>
  <c r="G73" i="1"/>
  <c r="G74" i="1"/>
  <c r="D22" i="1"/>
  <c r="G22" i="1" s="1"/>
  <c r="D17" i="1"/>
  <c r="G17" i="1" s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I18" i="1" l="1"/>
  <c r="G43" i="1"/>
  <c r="J43" i="1"/>
  <c r="I44" i="1"/>
  <c r="G31" i="1"/>
  <c r="J31" i="1"/>
  <c r="I32" i="1"/>
  <c r="I20" i="1"/>
  <c r="J19" i="1"/>
  <c r="I52" i="1"/>
  <c r="J51" i="1"/>
  <c r="G68" i="1"/>
  <c r="I69" i="1"/>
  <c r="J68" i="1"/>
  <c r="G64" i="1"/>
  <c r="I65" i="1"/>
  <c r="J64" i="1"/>
  <c r="G56" i="1"/>
  <c r="I57" i="1"/>
  <c r="J56" i="1"/>
  <c r="G50" i="1"/>
  <c r="J50" i="1"/>
  <c r="I51" i="1"/>
  <c r="L52" i="1" s="1"/>
  <c r="G46" i="1"/>
  <c r="J46" i="1"/>
  <c r="I47" i="1"/>
  <c r="G42" i="1"/>
  <c r="J42" i="1"/>
  <c r="I43" i="1"/>
  <c r="G38" i="1"/>
  <c r="J38" i="1"/>
  <c r="M38" i="1" s="1"/>
  <c r="I39" i="1"/>
  <c r="G34" i="1"/>
  <c r="J34" i="1"/>
  <c r="I35" i="1"/>
  <c r="L36" i="1" s="1"/>
  <c r="G30" i="1"/>
  <c r="J30" i="1"/>
  <c r="I31" i="1"/>
  <c r="L32" i="1" s="1"/>
  <c r="G26" i="1"/>
  <c r="J26" i="1"/>
  <c r="I27" i="1"/>
  <c r="G18" i="1"/>
  <c r="J18" i="1"/>
  <c r="I19" i="1"/>
  <c r="G19" i="1"/>
  <c r="G75" i="1"/>
  <c r="J75" i="1"/>
  <c r="G71" i="1"/>
  <c r="J71" i="1"/>
  <c r="I72" i="1"/>
  <c r="J67" i="1"/>
  <c r="I68" i="1"/>
  <c r="L69" i="1" s="1"/>
  <c r="G63" i="1"/>
  <c r="J63" i="1"/>
  <c r="I64" i="1"/>
  <c r="L65" i="1" s="1"/>
  <c r="G59" i="1"/>
  <c r="J59" i="1"/>
  <c r="I60" i="1"/>
  <c r="J55" i="1"/>
  <c r="I56" i="1"/>
  <c r="G39" i="1"/>
  <c r="I40" i="1"/>
  <c r="J39" i="1"/>
  <c r="M39" i="1" s="1"/>
  <c r="G23" i="1"/>
  <c r="I24" i="1"/>
  <c r="J23" i="1"/>
  <c r="G60" i="1"/>
  <c r="J60" i="1"/>
  <c r="I61" i="1"/>
  <c r="G49" i="1"/>
  <c r="J49" i="1"/>
  <c r="M49" i="1" s="1"/>
  <c r="I50" i="1"/>
  <c r="G45" i="1"/>
  <c r="I46" i="1"/>
  <c r="L47" i="1" s="1"/>
  <c r="J45" i="1"/>
  <c r="G41" i="1"/>
  <c r="I42" i="1"/>
  <c r="L43" i="1" s="1"/>
  <c r="J41" i="1"/>
  <c r="G37" i="1"/>
  <c r="J37" i="1"/>
  <c r="I38" i="1"/>
  <c r="L39" i="1" s="1"/>
  <c r="G33" i="1"/>
  <c r="I34" i="1"/>
  <c r="L35" i="1" s="1"/>
  <c r="J33" i="1"/>
  <c r="G29" i="1"/>
  <c r="I30" i="1"/>
  <c r="L31" i="1" s="1"/>
  <c r="J29" i="1"/>
  <c r="G25" i="1"/>
  <c r="J25" i="1"/>
  <c r="I26" i="1"/>
  <c r="L27" i="1" s="1"/>
  <c r="G21" i="1"/>
  <c r="J21" i="1"/>
  <c r="I22" i="1"/>
  <c r="J52" i="1"/>
  <c r="I75" i="1"/>
  <c r="J74" i="1"/>
  <c r="G70" i="1"/>
  <c r="I71" i="1"/>
  <c r="L72" i="1" s="1"/>
  <c r="J70" i="1"/>
  <c r="J66" i="1"/>
  <c r="I67" i="1"/>
  <c r="L68" i="1" s="1"/>
  <c r="I63" i="1"/>
  <c r="L64" i="1" s="1"/>
  <c r="J62" i="1"/>
  <c r="I59" i="1"/>
  <c r="L60" i="1" s="1"/>
  <c r="J58" i="1"/>
  <c r="J54" i="1"/>
  <c r="I55" i="1"/>
  <c r="L56" i="1" s="1"/>
  <c r="G47" i="1"/>
  <c r="I48" i="1"/>
  <c r="J47" i="1"/>
  <c r="M47" i="1" s="1"/>
  <c r="G35" i="1"/>
  <c r="I36" i="1"/>
  <c r="J35" i="1"/>
  <c r="G27" i="1"/>
  <c r="I28" i="1"/>
  <c r="J27" i="1"/>
  <c r="M27" i="1" s="1"/>
  <c r="J22" i="1"/>
  <c r="I23" i="1"/>
  <c r="L24" i="1" s="1"/>
  <c r="G72" i="1"/>
  <c r="J72" i="1"/>
  <c r="I73" i="1"/>
  <c r="G48" i="1"/>
  <c r="J48" i="1"/>
  <c r="I49" i="1"/>
  <c r="L50" i="1" s="1"/>
  <c r="G44" i="1"/>
  <c r="J44" i="1"/>
  <c r="M44" i="1" s="1"/>
  <c r="I45" i="1"/>
  <c r="L46" i="1" s="1"/>
  <c r="G40" i="1"/>
  <c r="J40" i="1"/>
  <c r="I41" i="1"/>
  <c r="L42" i="1" s="1"/>
  <c r="G36" i="1"/>
  <c r="J36" i="1"/>
  <c r="I37" i="1"/>
  <c r="L38" i="1" s="1"/>
  <c r="G32" i="1"/>
  <c r="J32" i="1"/>
  <c r="M32" i="1" s="1"/>
  <c r="I33" i="1"/>
  <c r="G28" i="1"/>
  <c r="J28" i="1"/>
  <c r="M28" i="1" s="1"/>
  <c r="I29" i="1"/>
  <c r="L30" i="1" s="1"/>
  <c r="G24" i="1"/>
  <c r="J24" i="1"/>
  <c r="I25" i="1"/>
  <c r="L26" i="1" s="1"/>
  <c r="G20" i="1"/>
  <c r="J20" i="1"/>
  <c r="I21" i="1"/>
  <c r="L22" i="1" s="1"/>
  <c r="L19" i="1"/>
  <c r="G51" i="1"/>
  <c r="J73" i="1"/>
  <c r="I74" i="1"/>
  <c r="L75" i="1" s="1"/>
  <c r="J69" i="1"/>
  <c r="M69" i="1" s="1"/>
  <c r="I70" i="1"/>
  <c r="J65" i="1"/>
  <c r="I66" i="1"/>
  <c r="L67" i="1" s="1"/>
  <c r="J61" i="1"/>
  <c r="M61" i="1" s="1"/>
  <c r="I62" i="1"/>
  <c r="J57" i="1"/>
  <c r="I58" i="1"/>
  <c r="L59" i="1" s="1"/>
  <c r="L55" i="1"/>
  <c r="L37" i="1" l="1"/>
  <c r="L44" i="1"/>
  <c r="M54" i="1"/>
  <c r="L20" i="1"/>
  <c r="M51" i="1"/>
  <c r="M19" i="1"/>
  <c r="M57" i="1"/>
  <c r="M65" i="1"/>
  <c r="M73" i="1"/>
  <c r="M24" i="1"/>
  <c r="M40" i="1"/>
  <c r="L74" i="1"/>
  <c r="M22" i="1"/>
  <c r="M35" i="1"/>
  <c r="L49" i="1"/>
  <c r="M58" i="1"/>
  <c r="M52" i="1"/>
  <c r="M41" i="1"/>
  <c r="M23" i="1"/>
  <c r="L41" i="1"/>
  <c r="L61" i="1"/>
  <c r="M63" i="1"/>
  <c r="L73" i="1"/>
  <c r="M34" i="1"/>
  <c r="L48" i="1"/>
  <c r="M50" i="1"/>
  <c r="M68" i="1"/>
  <c r="L21" i="1"/>
  <c r="L45" i="1"/>
  <c r="M45" i="1"/>
  <c r="M75" i="1"/>
  <c r="L58" i="1"/>
  <c r="L71" i="1"/>
  <c r="M20" i="1"/>
  <c r="L34" i="1"/>
  <c r="M72" i="1"/>
  <c r="M66" i="1"/>
  <c r="M74" i="1"/>
  <c r="L23" i="1"/>
  <c r="M25" i="1"/>
  <c r="L62" i="1"/>
  <c r="L25" i="1"/>
  <c r="M59" i="1"/>
  <c r="M71" i="1"/>
  <c r="L28" i="1"/>
  <c r="M30" i="1"/>
  <c r="M46" i="1"/>
  <c r="M64" i="1"/>
  <c r="L70" i="1"/>
  <c r="L33" i="1"/>
  <c r="M43" i="1"/>
  <c r="M29" i="1"/>
  <c r="M55" i="1"/>
  <c r="M67" i="1"/>
  <c r="L63" i="1"/>
  <c r="M36" i="1"/>
  <c r="M48" i="1"/>
  <c r="L29" i="1"/>
  <c r="M62" i="1"/>
  <c r="M70" i="1"/>
  <c r="M21" i="1"/>
  <c r="M33" i="1"/>
  <c r="M37" i="1"/>
  <c r="L51" i="1"/>
  <c r="M60" i="1"/>
  <c r="L57" i="1"/>
  <c r="M26" i="1"/>
  <c r="L40" i="1"/>
  <c r="M42" i="1"/>
  <c r="M56" i="1"/>
  <c r="L66" i="1"/>
  <c r="L54" i="1"/>
  <c r="M31" i="1"/>
</calcChain>
</file>

<file path=xl/sharedStrings.xml><?xml version="1.0" encoding="utf-8"?>
<sst xmlns="http://schemas.openxmlformats.org/spreadsheetml/2006/main" count="36" uniqueCount="29">
  <si>
    <t>TP#5</t>
  </si>
  <si>
    <t>IONIZATION EQUILIBRIUM OF GLYCILGLYCINE</t>
  </si>
  <si>
    <r>
      <rPr>
        <b/>
        <sz val="28"/>
        <color rgb="FFC00000"/>
        <rFont val="Calibri"/>
        <family val="2"/>
        <scheme val="minor"/>
      </rPr>
      <t>LABQF</t>
    </r>
    <r>
      <rPr>
        <b/>
        <sz val="28"/>
        <color theme="0"/>
        <rFont val="Calibri"/>
        <family val="2"/>
        <scheme val="minor"/>
      </rPr>
      <t xml:space="preserve">2020 </t>
    </r>
  </si>
  <si>
    <t>Experimental Results</t>
  </si>
  <si>
    <t>Concentration of GLYGLY</t>
  </si>
  <si>
    <t>M</t>
  </si>
  <si>
    <t>Concentration of NaOH</t>
  </si>
  <si>
    <t xml:space="preserve">V_GLYGLY </t>
  </si>
  <si>
    <t>cm3</t>
  </si>
  <si>
    <t>Vo_bur</t>
  </si>
  <si>
    <t>pH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</si>
  <si>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/ (mS/cm)</t>
    </r>
  </si>
  <si>
    <r>
      <rPr>
        <b/>
        <sz val="11"/>
        <color theme="1"/>
        <rFont val="Calibri"/>
        <family val="2"/>
        <scheme val="minor"/>
      </rPr>
      <t>k_corr</t>
    </r>
    <r>
      <rPr>
        <sz val="11"/>
        <color theme="1"/>
        <rFont val="Calibri"/>
        <family val="2"/>
        <scheme val="minor"/>
      </rPr>
      <t>/ (mS/cm)</t>
    </r>
  </si>
  <si>
    <r>
      <rPr>
        <b/>
        <sz val="11"/>
        <color theme="1"/>
        <rFont val="Calibri"/>
        <family val="2"/>
        <scheme val="minor"/>
      </rPr>
      <t>V_corr</t>
    </r>
    <r>
      <rPr>
        <sz val="11"/>
        <color theme="1"/>
        <rFont val="Calibri"/>
        <family val="2"/>
        <scheme val="minor"/>
      </rPr>
      <t>/cm3</t>
    </r>
  </si>
  <si>
    <r>
      <rPr>
        <b/>
        <sz val="11"/>
        <color theme="1"/>
        <rFont val="Calibri"/>
        <family val="2"/>
        <scheme val="minor"/>
      </rPr>
      <t>V_exp</t>
    </r>
    <r>
      <rPr>
        <sz val="11"/>
        <color theme="1"/>
        <rFont val="Calibri"/>
        <family val="2"/>
        <scheme val="minor"/>
      </rPr>
      <t>/cm3</t>
    </r>
  </si>
  <si>
    <t># Meas</t>
  </si>
  <si>
    <t>k_cell</t>
  </si>
  <si>
    <t>cm-1</t>
  </si>
  <si>
    <t>d(pH)/dV</t>
  </si>
  <si>
    <t>&lt;V1&gt; /cm3</t>
  </si>
  <si>
    <t>1ª Derivada</t>
  </si>
  <si>
    <t>2ª Derivada</t>
  </si>
  <si>
    <t>[d(pH)]2/dV</t>
  </si>
  <si>
    <t>&lt;V2&gt; /cm3</t>
  </si>
  <si>
    <t>Ve2</t>
  </si>
  <si>
    <t>Ve1</t>
  </si>
  <si>
    <t>Ve2-ve1</t>
  </si>
  <si>
    <t xml:space="preserve"> </t>
  </si>
  <si>
    <t>C_NaOH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</si>
</sst>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6" fillId="0" borderId="0" xfId="0" applyFont="1"/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0" fillId="4" borderId="0" xfId="0" applyFill="1"/>
    <xf numFmtId="164" fontId="0" fillId="2" borderId="2" xfId="0" applyNumberForma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1" fillId="0" borderId="0" xfId="0" applyFont="1"/>
    <xf numFmtId="2" fontId="8" fillId="7" borderId="1" xfId="0" applyNumberFormat="1" applyFont="1" applyFill="1" applyBorder="1" applyAlignment="1">
      <alignment horizontal="center"/>
    </xf>
    <xf numFmtId="2" fontId="8" fillId="7" borderId="2" xfId="0" applyNumberFormat="1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1" fillId="8" borderId="0" xfId="0" applyFont="1" applyFill="1" applyAlignment="1">
      <alignment horizontal="right"/>
    </xf>
    <xf numFmtId="166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2" fillId="7" borderId="0" xfId="0" applyFont="1" applyFill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7" borderId="1" xfId="0" applyFont="1" applyFill="1" applyBorder="1"/>
    <xf numFmtId="165" fontId="2" fillId="7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4" borderId="1" xfId="0" applyFill="1" applyBorder="1"/>
    <xf numFmtId="165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0" borderId="2" xfId="0" applyBorder="1"/>
    <xf numFmtId="0" fontId="1" fillId="10" borderId="7" xfId="0" applyFont="1" applyFill="1" applyBorder="1"/>
    <xf numFmtId="0" fontId="0" fillId="10" borderId="8" xfId="0" applyFill="1" applyBorder="1"/>
    <xf numFmtId="0" fontId="1" fillId="10" borderId="8" xfId="0" applyFont="1" applyFill="1" applyBorder="1"/>
    <xf numFmtId="0" fontId="0" fillId="10" borderId="9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0" fontId="0" fillId="10" borderId="11" xfId="0" applyFill="1" applyBorder="1"/>
    <xf numFmtId="0" fontId="2" fillId="9" borderId="15" xfId="0" applyFont="1" applyFill="1" applyBorder="1"/>
    <xf numFmtId="0" fontId="2" fillId="9" borderId="16" xfId="0" applyFont="1" applyFill="1" applyBorder="1"/>
    <xf numFmtId="0" fontId="2" fillId="9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pH</a:t>
            </a:r>
            <a:r>
              <a:rPr lang="pt-PT" sz="2000" b="1" baseline="0"/>
              <a:t> &amp; K  </a:t>
            </a:r>
            <a:r>
              <a:rPr lang="pt-PT" sz="2000" baseline="0"/>
              <a:t>= f (V_NaOH)</a:t>
            </a:r>
            <a:endParaRPr lang="pt-PT" sz="2000"/>
          </a:p>
        </c:rich>
      </c:tx>
      <c:layout>
        <c:manualLayout>
          <c:xMode val="edge"/>
          <c:yMode val="edge"/>
          <c:x val="0.17596179488259156"/>
          <c:y val="8.1277848992709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194204668266734"/>
          <c:y val="0.16380484857848449"/>
          <c:w val="0.71817304588263364"/>
          <c:h val="0.67976735058946769"/>
        </c:manualLayout>
      </c:layout>
      <c:scatterChart>
        <c:scatterStyle val="lineMarker"/>
        <c:varyColors val="0"/>
        <c:ser>
          <c:idx val="0"/>
          <c:order val="0"/>
          <c:tx>
            <c:v>pH=f(V_NaOH)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'Exp_Data_#05'!$D$17:$D$75</c:f>
              <c:numCache>
                <c:formatCode>0.00</c:formatCode>
                <c:ptCount val="59"/>
                <c:pt idx="0">
                  <c:v>0</c:v>
                </c:pt>
                <c:pt idx="1">
                  <c:v>1.03</c:v>
                </c:pt>
                <c:pt idx="2">
                  <c:v>1.9000000000000001</c:v>
                </c:pt>
                <c:pt idx="3">
                  <c:v>2.96</c:v>
                </c:pt>
                <c:pt idx="4">
                  <c:v>3.9400000000000004</c:v>
                </c:pt>
                <c:pt idx="5">
                  <c:v>5.03</c:v>
                </c:pt>
                <c:pt idx="6">
                  <c:v>5.96</c:v>
                </c:pt>
                <c:pt idx="7">
                  <c:v>6.98</c:v>
                </c:pt>
                <c:pt idx="8">
                  <c:v>7.95</c:v>
                </c:pt>
                <c:pt idx="9">
                  <c:v>8.94</c:v>
                </c:pt>
                <c:pt idx="10">
                  <c:v>9.9599999999999991</c:v>
                </c:pt>
                <c:pt idx="11">
                  <c:v>10.6</c:v>
                </c:pt>
                <c:pt idx="12">
                  <c:v>10.959999999999999</c:v>
                </c:pt>
                <c:pt idx="13">
                  <c:v>11.649999999999999</c:v>
                </c:pt>
                <c:pt idx="14">
                  <c:v>12.45</c:v>
                </c:pt>
                <c:pt idx="15">
                  <c:v>13</c:v>
                </c:pt>
                <c:pt idx="16">
                  <c:v>13.54</c:v>
                </c:pt>
                <c:pt idx="17">
                  <c:v>14.2</c:v>
                </c:pt>
                <c:pt idx="18">
                  <c:v>14.799999999999999</c:v>
                </c:pt>
                <c:pt idx="19">
                  <c:v>15.599999999999998</c:v>
                </c:pt>
                <c:pt idx="20">
                  <c:v>16.05</c:v>
                </c:pt>
                <c:pt idx="21">
                  <c:v>16.7</c:v>
                </c:pt>
                <c:pt idx="22">
                  <c:v>17.399999999999999</c:v>
                </c:pt>
                <c:pt idx="23">
                  <c:v>17.8</c:v>
                </c:pt>
                <c:pt idx="24">
                  <c:v>18.309999999999999</c:v>
                </c:pt>
                <c:pt idx="25">
                  <c:v>18.849999999999998</c:v>
                </c:pt>
                <c:pt idx="26">
                  <c:v>19.849999999999998</c:v>
                </c:pt>
                <c:pt idx="27">
                  <c:v>20.96</c:v>
                </c:pt>
                <c:pt idx="28">
                  <c:v>21.95</c:v>
                </c:pt>
                <c:pt idx="29">
                  <c:v>22.93</c:v>
                </c:pt>
                <c:pt idx="30">
                  <c:v>23.93</c:v>
                </c:pt>
                <c:pt idx="31">
                  <c:v>25</c:v>
                </c:pt>
                <c:pt idx="32">
                  <c:v>25.97</c:v>
                </c:pt>
                <c:pt idx="33">
                  <c:v>26.95</c:v>
                </c:pt>
                <c:pt idx="34">
                  <c:v>27.98</c:v>
                </c:pt>
                <c:pt idx="35">
                  <c:v>29.13</c:v>
                </c:pt>
                <c:pt idx="36">
                  <c:v>30.05</c:v>
                </c:pt>
                <c:pt idx="37">
                  <c:v>31</c:v>
                </c:pt>
                <c:pt idx="38">
                  <c:v>31.95</c:v>
                </c:pt>
                <c:pt idx="39">
                  <c:v>33.03</c:v>
                </c:pt>
                <c:pt idx="40">
                  <c:v>33.630000000000003</c:v>
                </c:pt>
                <c:pt idx="41">
                  <c:v>34</c:v>
                </c:pt>
                <c:pt idx="42">
                  <c:v>34.450000000000003</c:v>
                </c:pt>
                <c:pt idx="43">
                  <c:v>34.940000000000005</c:v>
                </c:pt>
                <c:pt idx="44">
                  <c:v>35.5</c:v>
                </c:pt>
                <c:pt idx="45">
                  <c:v>36</c:v>
                </c:pt>
                <c:pt idx="46">
                  <c:v>36.550000000000004</c:v>
                </c:pt>
                <c:pt idx="47">
                  <c:v>37.200000000000003</c:v>
                </c:pt>
                <c:pt idx="48">
                  <c:v>37.92</c:v>
                </c:pt>
                <c:pt idx="49">
                  <c:v>38.450000000000003</c:v>
                </c:pt>
                <c:pt idx="50">
                  <c:v>39.43</c:v>
                </c:pt>
                <c:pt idx="51">
                  <c:v>40.5</c:v>
                </c:pt>
                <c:pt idx="52">
                  <c:v>41.45</c:v>
                </c:pt>
                <c:pt idx="53">
                  <c:v>42.5</c:v>
                </c:pt>
                <c:pt idx="54">
                  <c:v>43.53</c:v>
                </c:pt>
                <c:pt idx="55">
                  <c:v>44.57</c:v>
                </c:pt>
                <c:pt idx="56">
                  <c:v>45.5</c:v>
                </c:pt>
                <c:pt idx="57">
                  <c:v>46.730000000000004</c:v>
                </c:pt>
                <c:pt idx="58">
                  <c:v>48.150000000000006</c:v>
                </c:pt>
              </c:numCache>
            </c:numRef>
          </c:xVal>
          <c:yVal>
            <c:numRef>
              <c:f>'Exp_Data_#05'!$E$17:$E$75</c:f>
              <c:numCache>
                <c:formatCode>0.00</c:formatCode>
                <c:ptCount val="59"/>
                <c:pt idx="0">
                  <c:v>2.3199999999999998</c:v>
                </c:pt>
                <c:pt idx="1">
                  <c:v>2.41</c:v>
                </c:pt>
                <c:pt idx="2">
                  <c:v>2.4900000000000002</c:v>
                </c:pt>
                <c:pt idx="3">
                  <c:v>2.59</c:v>
                </c:pt>
                <c:pt idx="4">
                  <c:v>2.67</c:v>
                </c:pt>
                <c:pt idx="5">
                  <c:v>2.77</c:v>
                </c:pt>
                <c:pt idx="6">
                  <c:v>2.86</c:v>
                </c:pt>
                <c:pt idx="7">
                  <c:v>2.94</c:v>
                </c:pt>
                <c:pt idx="8">
                  <c:v>3.03</c:v>
                </c:pt>
                <c:pt idx="9">
                  <c:v>3.12</c:v>
                </c:pt>
                <c:pt idx="10">
                  <c:v>3.21</c:v>
                </c:pt>
                <c:pt idx="11">
                  <c:v>3.28</c:v>
                </c:pt>
                <c:pt idx="12">
                  <c:v>3.32</c:v>
                </c:pt>
                <c:pt idx="13">
                  <c:v>3.39</c:v>
                </c:pt>
                <c:pt idx="14">
                  <c:v>3.48</c:v>
                </c:pt>
                <c:pt idx="15">
                  <c:v>3.55</c:v>
                </c:pt>
                <c:pt idx="16" formatCode="General">
                  <c:v>3.62</c:v>
                </c:pt>
                <c:pt idx="17" formatCode="General">
                  <c:v>3.73</c:v>
                </c:pt>
                <c:pt idx="18" formatCode="General">
                  <c:v>3.83</c:v>
                </c:pt>
                <c:pt idx="19" formatCode="General">
                  <c:v>4.03</c:v>
                </c:pt>
                <c:pt idx="20" formatCode="General">
                  <c:v>4.17</c:v>
                </c:pt>
                <c:pt idx="21" formatCode="General">
                  <c:v>4.47</c:v>
                </c:pt>
                <c:pt idx="22" formatCode="General">
                  <c:v>5.2</c:v>
                </c:pt>
                <c:pt idx="23" formatCode="General">
                  <c:v>6.27</c:v>
                </c:pt>
                <c:pt idx="24" formatCode="General">
                  <c:v>6.74</c:v>
                </c:pt>
                <c:pt idx="25" formatCode="General">
                  <c:v>7.01</c:v>
                </c:pt>
                <c:pt idx="26" formatCode="General">
                  <c:v>7.3</c:v>
                </c:pt>
                <c:pt idx="27" formatCode="General">
                  <c:v>7.51</c:v>
                </c:pt>
                <c:pt idx="28" formatCode="General">
                  <c:v>7.65</c:v>
                </c:pt>
                <c:pt idx="29" formatCode="General">
                  <c:v>7.77</c:v>
                </c:pt>
                <c:pt idx="30" formatCode="General">
                  <c:v>7.89</c:v>
                </c:pt>
                <c:pt idx="31" formatCode="General">
                  <c:v>8.01</c:v>
                </c:pt>
                <c:pt idx="32" formatCode="General">
                  <c:v>8.1</c:v>
                </c:pt>
                <c:pt idx="33">
                  <c:v>8.1999999999999993</c:v>
                </c:pt>
                <c:pt idx="34">
                  <c:v>8.3000000000000007</c:v>
                </c:pt>
                <c:pt idx="35">
                  <c:v>8.41</c:v>
                </c:pt>
                <c:pt idx="36">
                  <c:v>8.52</c:v>
                </c:pt>
                <c:pt idx="37">
                  <c:v>8.6300000000000008</c:v>
                </c:pt>
                <c:pt idx="38">
                  <c:v>8.7799999999999994</c:v>
                </c:pt>
                <c:pt idx="39">
                  <c:v>8.93</c:v>
                </c:pt>
                <c:pt idx="40">
                  <c:v>9.0500000000000007</c:v>
                </c:pt>
                <c:pt idx="41">
                  <c:v>9.1300000000000008</c:v>
                </c:pt>
                <c:pt idx="42">
                  <c:v>9.23</c:v>
                </c:pt>
                <c:pt idx="43">
                  <c:v>9.4</c:v>
                </c:pt>
                <c:pt idx="44">
                  <c:v>9.6300000000000008</c:v>
                </c:pt>
                <c:pt idx="45">
                  <c:v>9.9</c:v>
                </c:pt>
                <c:pt idx="46">
                  <c:v>10.29</c:v>
                </c:pt>
                <c:pt idx="47">
                  <c:v>10.73</c:v>
                </c:pt>
                <c:pt idx="48">
                  <c:v>10.99</c:v>
                </c:pt>
                <c:pt idx="49">
                  <c:v>11.14</c:v>
                </c:pt>
                <c:pt idx="50">
                  <c:v>11.31</c:v>
                </c:pt>
                <c:pt idx="51">
                  <c:v>11.44</c:v>
                </c:pt>
                <c:pt idx="52">
                  <c:v>11.52</c:v>
                </c:pt>
                <c:pt idx="53">
                  <c:v>11.6</c:v>
                </c:pt>
                <c:pt idx="54">
                  <c:v>11.66</c:v>
                </c:pt>
                <c:pt idx="55">
                  <c:v>11.72</c:v>
                </c:pt>
                <c:pt idx="56">
                  <c:v>11.76</c:v>
                </c:pt>
                <c:pt idx="57">
                  <c:v>11.81</c:v>
                </c:pt>
                <c:pt idx="58">
                  <c:v>11.85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0-41C5-ACC2-1A1CBF9DD2D3}"/>
            </c:ext>
          </c:extLst>
        </c:ser>
        <c:ser>
          <c:idx val="2"/>
          <c:order val="2"/>
          <c:tx>
            <c:v>pe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('Exp_Data_#05'!$O$40,'Exp_Data_#05'!$O$65)</c:f>
              <c:numCache>
                <c:formatCode>General</c:formatCode>
                <c:ptCount val="2"/>
                <c:pt idx="0">
                  <c:v>17.600000000000001</c:v>
                </c:pt>
                <c:pt idx="1">
                  <c:v>36.549999999999997</c:v>
                </c:pt>
              </c:numCache>
            </c:numRef>
          </c:xVal>
          <c:yVal>
            <c:numRef>
              <c:f>('Exp_Data_#05'!$N$40,'Exp_Data_#05'!$N$65)</c:f>
              <c:numCache>
                <c:formatCode>General</c:formatCode>
                <c:ptCount val="2"/>
                <c:pt idx="0">
                  <c:v>5.7</c:v>
                </c:pt>
                <c:pt idx="1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7-41F3-BCDF-E02F5A99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scatterChart>
        <c:scatterStyle val="lineMarker"/>
        <c:varyColors val="0"/>
        <c:ser>
          <c:idx val="1"/>
          <c:order val="1"/>
          <c:tx>
            <c:v>K_corr=f(V_NaOH)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'Exp_Data_#05'!$D$17:$D$75</c:f>
              <c:numCache>
                <c:formatCode>0.00</c:formatCode>
                <c:ptCount val="59"/>
                <c:pt idx="0">
                  <c:v>0</c:v>
                </c:pt>
                <c:pt idx="1">
                  <c:v>1.03</c:v>
                </c:pt>
                <c:pt idx="2">
                  <c:v>1.9000000000000001</c:v>
                </c:pt>
                <c:pt idx="3">
                  <c:v>2.96</c:v>
                </c:pt>
                <c:pt idx="4">
                  <c:v>3.9400000000000004</c:v>
                </c:pt>
                <c:pt idx="5">
                  <c:v>5.03</c:v>
                </c:pt>
                <c:pt idx="6">
                  <c:v>5.96</c:v>
                </c:pt>
                <c:pt idx="7">
                  <c:v>6.98</c:v>
                </c:pt>
                <c:pt idx="8">
                  <c:v>7.95</c:v>
                </c:pt>
                <c:pt idx="9">
                  <c:v>8.94</c:v>
                </c:pt>
                <c:pt idx="10">
                  <c:v>9.9599999999999991</c:v>
                </c:pt>
                <c:pt idx="11">
                  <c:v>10.6</c:v>
                </c:pt>
                <c:pt idx="12">
                  <c:v>10.959999999999999</c:v>
                </c:pt>
                <c:pt idx="13">
                  <c:v>11.649999999999999</c:v>
                </c:pt>
                <c:pt idx="14">
                  <c:v>12.45</c:v>
                </c:pt>
                <c:pt idx="15">
                  <c:v>13</c:v>
                </c:pt>
                <c:pt idx="16">
                  <c:v>13.54</c:v>
                </c:pt>
                <c:pt idx="17">
                  <c:v>14.2</c:v>
                </c:pt>
                <c:pt idx="18">
                  <c:v>14.799999999999999</c:v>
                </c:pt>
                <c:pt idx="19">
                  <c:v>15.599999999999998</c:v>
                </c:pt>
                <c:pt idx="20">
                  <c:v>16.05</c:v>
                </c:pt>
                <c:pt idx="21">
                  <c:v>16.7</c:v>
                </c:pt>
                <c:pt idx="22">
                  <c:v>17.399999999999999</c:v>
                </c:pt>
                <c:pt idx="23">
                  <c:v>17.8</c:v>
                </c:pt>
                <c:pt idx="24">
                  <c:v>18.309999999999999</c:v>
                </c:pt>
                <c:pt idx="25">
                  <c:v>18.849999999999998</c:v>
                </c:pt>
                <c:pt idx="26">
                  <c:v>19.849999999999998</c:v>
                </c:pt>
                <c:pt idx="27">
                  <c:v>20.96</c:v>
                </c:pt>
                <c:pt idx="28">
                  <c:v>21.95</c:v>
                </c:pt>
                <c:pt idx="29">
                  <c:v>22.93</c:v>
                </c:pt>
                <c:pt idx="30">
                  <c:v>23.93</c:v>
                </c:pt>
                <c:pt idx="31">
                  <c:v>25</c:v>
                </c:pt>
                <c:pt idx="32">
                  <c:v>25.97</c:v>
                </c:pt>
                <c:pt idx="33">
                  <c:v>26.95</c:v>
                </c:pt>
                <c:pt idx="34">
                  <c:v>27.98</c:v>
                </c:pt>
                <c:pt idx="35">
                  <c:v>29.13</c:v>
                </c:pt>
                <c:pt idx="36">
                  <c:v>30.05</c:v>
                </c:pt>
                <c:pt idx="37">
                  <c:v>31</c:v>
                </c:pt>
                <c:pt idx="38">
                  <c:v>31.95</c:v>
                </c:pt>
                <c:pt idx="39">
                  <c:v>33.03</c:v>
                </c:pt>
                <c:pt idx="40">
                  <c:v>33.630000000000003</c:v>
                </c:pt>
                <c:pt idx="41">
                  <c:v>34</c:v>
                </c:pt>
                <c:pt idx="42">
                  <c:v>34.450000000000003</c:v>
                </c:pt>
                <c:pt idx="43">
                  <c:v>34.940000000000005</c:v>
                </c:pt>
                <c:pt idx="44">
                  <c:v>35.5</c:v>
                </c:pt>
                <c:pt idx="45">
                  <c:v>36</c:v>
                </c:pt>
                <c:pt idx="46">
                  <c:v>36.550000000000004</c:v>
                </c:pt>
                <c:pt idx="47">
                  <c:v>37.200000000000003</c:v>
                </c:pt>
                <c:pt idx="48">
                  <c:v>37.92</c:v>
                </c:pt>
                <c:pt idx="49">
                  <c:v>38.450000000000003</c:v>
                </c:pt>
                <c:pt idx="50">
                  <c:v>39.43</c:v>
                </c:pt>
                <c:pt idx="51">
                  <c:v>40.5</c:v>
                </c:pt>
                <c:pt idx="52">
                  <c:v>41.45</c:v>
                </c:pt>
                <c:pt idx="53">
                  <c:v>42.5</c:v>
                </c:pt>
                <c:pt idx="54">
                  <c:v>43.53</c:v>
                </c:pt>
                <c:pt idx="55">
                  <c:v>44.57</c:v>
                </c:pt>
                <c:pt idx="56">
                  <c:v>45.5</c:v>
                </c:pt>
                <c:pt idx="57">
                  <c:v>46.730000000000004</c:v>
                </c:pt>
                <c:pt idx="58">
                  <c:v>48.150000000000006</c:v>
                </c:pt>
              </c:numCache>
            </c:numRef>
          </c:xVal>
          <c:yVal>
            <c:numRef>
              <c:f>'Exp_Data_#05'!$G$17:$G$75</c:f>
              <c:numCache>
                <c:formatCode>0.000</c:formatCode>
                <c:ptCount val="59"/>
                <c:pt idx="0">
                  <c:v>3.5119999999999996</c:v>
                </c:pt>
                <c:pt idx="1">
                  <c:v>3.3412650666666663</c:v>
                </c:pt>
                <c:pt idx="2">
                  <c:v>3.219546666666667</c:v>
                </c:pt>
                <c:pt idx="3">
                  <c:v>3.1017685333333329</c:v>
                </c:pt>
                <c:pt idx="4">
                  <c:v>3.0260333333333334</c:v>
                </c:pt>
                <c:pt idx="5">
                  <c:v>2.9600429333333333</c:v>
                </c:pt>
                <c:pt idx="6">
                  <c:v>2.9167189333333332</c:v>
                </c:pt>
                <c:pt idx="7">
                  <c:v>2.8824168000000001</c:v>
                </c:pt>
                <c:pt idx="8">
                  <c:v>2.857904</c:v>
                </c:pt>
                <c:pt idx="9">
                  <c:v>2.8450063999999999</c:v>
                </c:pt>
                <c:pt idx="10">
                  <c:v>2.8331327999999996</c:v>
                </c:pt>
                <c:pt idx="11">
                  <c:v>2.8293653333333331</c:v>
                </c:pt>
                <c:pt idx="12">
                  <c:v>2.8252186666666663</c:v>
                </c:pt>
                <c:pt idx="13">
                  <c:v>2.8247900000000001</c:v>
                </c:pt>
                <c:pt idx="14">
                  <c:v>2.82755</c:v>
                </c:pt>
                <c:pt idx="15">
                  <c:v>2.8289066666666667</c:v>
                </c:pt>
                <c:pt idx="16">
                  <c:v>2.8285578666666664</c:v>
                </c:pt>
                <c:pt idx="17">
                  <c:v>2.8318026666666665</c:v>
                </c:pt>
                <c:pt idx="18">
                  <c:v>2.8340879999999999</c:v>
                </c:pt>
                <c:pt idx="19">
                  <c:v>2.8375919999999999</c:v>
                </c:pt>
                <c:pt idx="20">
                  <c:v>2.84076</c:v>
                </c:pt>
                <c:pt idx="21">
                  <c:v>2.846368</c:v>
                </c:pt>
                <c:pt idx="22">
                  <c:v>2.868096</c:v>
                </c:pt>
                <c:pt idx="23">
                  <c:v>2.9188693333333333</c:v>
                </c:pt>
                <c:pt idx="24">
                  <c:v>2.9722345333333333</c:v>
                </c:pt>
                <c:pt idx="25">
                  <c:v>3.0269753333333331</c:v>
                </c:pt>
                <c:pt idx="26">
                  <c:v>3.1249913333333335</c:v>
                </c:pt>
                <c:pt idx="27">
                  <c:v>3.2306533333333336</c:v>
                </c:pt>
                <c:pt idx="28">
                  <c:v>3.3234460000000001</c:v>
                </c:pt>
                <c:pt idx="29">
                  <c:v>3.4097920266666675</c:v>
                </c:pt>
                <c:pt idx="30">
                  <c:v>3.5073982666666668</c:v>
                </c:pt>
                <c:pt idx="31">
                  <c:v>3.6093333333333333</c:v>
                </c:pt>
                <c:pt idx="32">
                  <c:v>3.7022333333333335</c:v>
                </c:pt>
                <c:pt idx="33">
                  <c:v>3.796618</c:v>
                </c:pt>
                <c:pt idx="34">
                  <c:v>3.8885248000000003</c:v>
                </c:pt>
                <c:pt idx="35">
                  <c:v>3.9916499999999995</c:v>
                </c:pt>
                <c:pt idx="36">
                  <c:v>4.0843439999999998</c:v>
                </c:pt>
                <c:pt idx="37">
                  <c:v>4.1735733333333327</c:v>
                </c:pt>
                <c:pt idx="38">
                  <c:v>4.2737220000000002</c:v>
                </c:pt>
                <c:pt idx="39">
                  <c:v>4.3600908</c:v>
                </c:pt>
                <c:pt idx="40">
                  <c:v>4.4176199999999994</c:v>
                </c:pt>
                <c:pt idx="41">
                  <c:v>4.4559199999999999</c:v>
                </c:pt>
                <c:pt idx="42">
                  <c:v>4.4962060000000008</c:v>
                </c:pt>
                <c:pt idx="43">
                  <c:v>4.5427208000000006</c:v>
                </c:pt>
                <c:pt idx="44">
                  <c:v>4.5997466666666664</c:v>
                </c:pt>
                <c:pt idx="45">
                  <c:v>4.6546000000000003</c:v>
                </c:pt>
                <c:pt idx="46">
                  <c:v>4.7416186666666675</c:v>
                </c:pt>
                <c:pt idx="47">
                  <c:v>4.909872</c:v>
                </c:pt>
                <c:pt idx="48">
                  <c:v>5.0874224000000003</c:v>
                </c:pt>
                <c:pt idx="49">
                  <c:v>5.2459280000000001</c:v>
                </c:pt>
                <c:pt idx="50">
                  <c:v>5.5277318666666675</c:v>
                </c:pt>
                <c:pt idx="51">
                  <c:v>5.8519999999999994</c:v>
                </c:pt>
                <c:pt idx="52">
                  <c:v>6.2883000000000004</c:v>
                </c:pt>
                <c:pt idx="53">
                  <c:v>6.6113333333333326</c:v>
                </c:pt>
                <c:pt idx="54">
                  <c:v>6.9379559999999989</c:v>
                </c:pt>
                <c:pt idx="55">
                  <c:v>7.2698559999999981</c:v>
                </c:pt>
                <c:pt idx="56">
                  <c:v>7.5513333333333339</c:v>
                </c:pt>
                <c:pt idx="57">
                  <c:v>7.9205653333333341</c:v>
                </c:pt>
                <c:pt idx="58">
                  <c:v>8.3906200000000002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0-41C5-ACC2-1A1CBF9D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2272"/>
        <c:axId val="63319360"/>
      </c:scatterChart>
      <c:valAx>
        <c:axId val="214408142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V_NaOH / cm3</a:t>
                </a:r>
              </a:p>
            </c:rich>
          </c:tx>
          <c:layout>
            <c:manualLayout>
              <c:xMode val="edge"/>
              <c:yMode val="edge"/>
              <c:x val="0.48043331085058055"/>
              <c:y val="0.91065546806649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</c:valAx>
      <c:valAx>
        <c:axId val="2144082672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400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valAx>
        <c:axId val="63319360"/>
        <c:scaling>
          <c:orientation val="minMax"/>
          <c:max val="10"/>
          <c:min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000" b="1"/>
                  <a:t>K</a:t>
                </a:r>
                <a:r>
                  <a:rPr lang="pt-PT"/>
                  <a:t>/ </a:t>
                </a:r>
                <a:r>
                  <a:rPr lang="pt-PT" sz="1600"/>
                  <a:t>(mS/cm)</a:t>
                </a:r>
              </a:p>
            </c:rich>
          </c:tx>
          <c:layout>
            <c:manualLayout>
              <c:xMode val="edge"/>
              <c:yMode val="edge"/>
              <c:x val="0.92131177453085744"/>
              <c:y val="0.42202956617969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322272"/>
        <c:crosses val="max"/>
        <c:crossBetween val="midCat"/>
      </c:valAx>
      <c:valAx>
        <c:axId val="6332227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6331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48509176994587"/>
          <c:y val="6.0292112485498761E-2"/>
          <c:w val="0.14548460519975109"/>
          <c:h val="0.11092384434272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1º</a:t>
            </a:r>
            <a:r>
              <a:rPr lang="pt-PT" sz="2000" b="1" baseline="0"/>
              <a:t> &amp; 2and derivative  </a:t>
            </a:r>
            <a:r>
              <a:rPr lang="pt-PT" sz="2000" baseline="0"/>
              <a:t>= f (V_NaOH)</a:t>
            </a:r>
            <a:endParaRPr lang="pt-PT" sz="2000"/>
          </a:p>
        </c:rich>
      </c:tx>
      <c:layout>
        <c:manualLayout>
          <c:xMode val="edge"/>
          <c:yMode val="edge"/>
          <c:x val="0.17596179488259156"/>
          <c:y val="8.1277848992709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194204668266734"/>
          <c:y val="0.16380484857848449"/>
          <c:w val="0.71817304588263364"/>
          <c:h val="0.67976735058946769"/>
        </c:manualLayout>
      </c:layout>
      <c:scatterChart>
        <c:scatterStyle val="lineMarker"/>
        <c:varyColors val="0"/>
        <c:ser>
          <c:idx val="0"/>
          <c:order val="0"/>
          <c:tx>
            <c:v>1st derivative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'Exp_Data_#05'!$I$18:$I$76</c:f>
              <c:numCache>
                <c:formatCode>0.00</c:formatCode>
                <c:ptCount val="59"/>
                <c:pt idx="0">
                  <c:v>0.51500000000000001</c:v>
                </c:pt>
                <c:pt idx="1">
                  <c:v>1.4650000000000001</c:v>
                </c:pt>
                <c:pt idx="2">
                  <c:v>2.4300000000000002</c:v>
                </c:pt>
                <c:pt idx="3">
                  <c:v>3.45</c:v>
                </c:pt>
                <c:pt idx="4">
                  <c:v>4.4850000000000003</c:v>
                </c:pt>
                <c:pt idx="5">
                  <c:v>5.4950000000000001</c:v>
                </c:pt>
                <c:pt idx="6">
                  <c:v>6.4700000000000006</c:v>
                </c:pt>
                <c:pt idx="7">
                  <c:v>7.4649999999999999</c:v>
                </c:pt>
                <c:pt idx="8">
                  <c:v>8.4450000000000003</c:v>
                </c:pt>
                <c:pt idx="9">
                  <c:v>9.4499999999999993</c:v>
                </c:pt>
                <c:pt idx="10">
                  <c:v>10.28</c:v>
                </c:pt>
                <c:pt idx="11">
                  <c:v>10.78</c:v>
                </c:pt>
                <c:pt idx="12">
                  <c:v>11.305</c:v>
                </c:pt>
                <c:pt idx="13">
                  <c:v>12.049999999999999</c:v>
                </c:pt>
                <c:pt idx="14">
                  <c:v>12.725</c:v>
                </c:pt>
                <c:pt idx="15">
                  <c:v>13.27</c:v>
                </c:pt>
                <c:pt idx="16">
                  <c:v>13.87</c:v>
                </c:pt>
                <c:pt idx="17">
                  <c:v>14.5</c:v>
                </c:pt>
                <c:pt idx="18">
                  <c:v>15.2</c:v>
                </c:pt>
                <c:pt idx="19">
                  <c:v>15.824999999999999</c:v>
                </c:pt>
                <c:pt idx="20">
                  <c:v>16.375</c:v>
                </c:pt>
                <c:pt idx="21">
                  <c:v>17.049999999999997</c:v>
                </c:pt>
                <c:pt idx="22">
                  <c:v>17.600000000000001</c:v>
                </c:pt>
                <c:pt idx="23">
                  <c:v>18.055</c:v>
                </c:pt>
                <c:pt idx="24">
                  <c:v>18.579999999999998</c:v>
                </c:pt>
                <c:pt idx="25">
                  <c:v>19.349999999999998</c:v>
                </c:pt>
                <c:pt idx="26">
                  <c:v>20.405000000000001</c:v>
                </c:pt>
                <c:pt idx="27">
                  <c:v>21.454999999999998</c:v>
                </c:pt>
                <c:pt idx="28">
                  <c:v>22.439999999999998</c:v>
                </c:pt>
                <c:pt idx="29">
                  <c:v>23.43</c:v>
                </c:pt>
                <c:pt idx="30">
                  <c:v>24.465</c:v>
                </c:pt>
                <c:pt idx="31">
                  <c:v>25.484999999999999</c:v>
                </c:pt>
                <c:pt idx="32">
                  <c:v>26.46</c:v>
                </c:pt>
                <c:pt idx="33">
                  <c:v>27.465</c:v>
                </c:pt>
                <c:pt idx="34">
                  <c:v>28.555</c:v>
                </c:pt>
                <c:pt idx="35">
                  <c:v>29.59</c:v>
                </c:pt>
                <c:pt idx="36">
                  <c:v>30.524999999999999</c:v>
                </c:pt>
                <c:pt idx="37">
                  <c:v>31.475000000000001</c:v>
                </c:pt>
                <c:pt idx="38">
                  <c:v>32.49</c:v>
                </c:pt>
                <c:pt idx="39">
                  <c:v>33.33</c:v>
                </c:pt>
                <c:pt idx="40">
                  <c:v>33.814999999999998</c:v>
                </c:pt>
                <c:pt idx="41">
                  <c:v>34.225000000000001</c:v>
                </c:pt>
                <c:pt idx="42">
                  <c:v>34.695000000000007</c:v>
                </c:pt>
                <c:pt idx="43">
                  <c:v>35.22</c:v>
                </c:pt>
                <c:pt idx="44">
                  <c:v>35.75</c:v>
                </c:pt>
                <c:pt idx="45">
                  <c:v>36.275000000000006</c:v>
                </c:pt>
                <c:pt idx="46">
                  <c:v>36.875</c:v>
                </c:pt>
                <c:pt idx="47">
                  <c:v>37.56</c:v>
                </c:pt>
                <c:pt idx="48">
                  <c:v>38.185000000000002</c:v>
                </c:pt>
                <c:pt idx="49">
                  <c:v>38.94</c:v>
                </c:pt>
                <c:pt idx="50">
                  <c:v>39.965000000000003</c:v>
                </c:pt>
                <c:pt idx="51">
                  <c:v>40.975000000000001</c:v>
                </c:pt>
                <c:pt idx="52">
                  <c:v>41.975000000000001</c:v>
                </c:pt>
                <c:pt idx="53">
                  <c:v>43.015000000000001</c:v>
                </c:pt>
                <c:pt idx="54">
                  <c:v>44.05</c:v>
                </c:pt>
                <c:pt idx="55">
                  <c:v>45.034999999999997</c:v>
                </c:pt>
                <c:pt idx="56">
                  <c:v>46.115000000000002</c:v>
                </c:pt>
                <c:pt idx="57">
                  <c:v>47.440000000000005</c:v>
                </c:pt>
              </c:numCache>
            </c:numRef>
          </c:xVal>
          <c:yVal>
            <c:numRef>
              <c:f>'Exp_Data_#05'!$J$18:$J$76</c:f>
              <c:numCache>
                <c:formatCode>0.000</c:formatCode>
                <c:ptCount val="59"/>
                <c:pt idx="0">
                  <c:v>8.7378640776699323E-2</c:v>
                </c:pt>
                <c:pt idx="1">
                  <c:v>9.1954022988505815E-2</c:v>
                </c:pt>
                <c:pt idx="2">
                  <c:v>9.4339622641509108E-2</c:v>
                </c:pt>
                <c:pt idx="3">
                  <c:v>8.1632653061224525E-2</c:v>
                </c:pt>
                <c:pt idx="4">
                  <c:v>9.1743119266055134E-2</c:v>
                </c:pt>
                <c:pt idx="5">
                  <c:v>9.6774193548386969E-2</c:v>
                </c:pt>
                <c:pt idx="6">
                  <c:v>7.8431372549019648E-2</c:v>
                </c:pt>
                <c:pt idx="7">
                  <c:v>9.2783505154639054E-2</c:v>
                </c:pt>
                <c:pt idx="8">
                  <c:v>9.0909090909091272E-2</c:v>
                </c:pt>
                <c:pt idx="9">
                  <c:v>8.8235294117646954E-2</c:v>
                </c:pt>
                <c:pt idx="10">
                  <c:v>0.10937499999999965</c:v>
                </c:pt>
                <c:pt idx="11">
                  <c:v>0.11111111111111138</c:v>
                </c:pt>
                <c:pt idx="12">
                  <c:v>0.10144927536231932</c:v>
                </c:pt>
                <c:pt idx="13">
                  <c:v>0.11249999999999973</c:v>
                </c:pt>
                <c:pt idx="14">
                  <c:v>0.12727272727272682</c:v>
                </c:pt>
                <c:pt idx="15">
                  <c:v>0.12962962962963037</c:v>
                </c:pt>
                <c:pt idx="16">
                  <c:v>0.16666666666666644</c:v>
                </c:pt>
                <c:pt idx="17">
                  <c:v>0.16666666666666691</c:v>
                </c:pt>
                <c:pt idx="18">
                  <c:v>0.25000000000000056</c:v>
                </c:pt>
                <c:pt idx="19">
                  <c:v>0.31111111111110845</c:v>
                </c:pt>
                <c:pt idx="20">
                  <c:v>0.46153846153846229</c:v>
                </c:pt>
                <c:pt idx="21">
                  <c:v>1.0428571428571445</c:v>
                </c:pt>
                <c:pt idx="22">
                  <c:v>2.6749999999999843</c:v>
                </c:pt>
                <c:pt idx="23">
                  <c:v>0.92156862745098522</c:v>
                </c:pt>
                <c:pt idx="24">
                  <c:v>0.5</c:v>
                </c:pt>
                <c:pt idx="25">
                  <c:v>0.29000000000000004</c:v>
                </c:pt>
                <c:pt idx="26">
                  <c:v>0.18918918918918864</c:v>
                </c:pt>
                <c:pt idx="27">
                  <c:v>0.14141414141414221</c:v>
                </c:pt>
                <c:pt idx="28">
                  <c:v>0.12244897959183589</c:v>
                </c:pt>
                <c:pt idx="29">
                  <c:v>0.12000000000000011</c:v>
                </c:pt>
                <c:pt idx="30">
                  <c:v>0.11214953271028044</c:v>
                </c:pt>
                <c:pt idx="31">
                  <c:v>9.2783505154639137E-2</c:v>
                </c:pt>
                <c:pt idx="32">
                  <c:v>0.10204081632653021</c:v>
                </c:pt>
                <c:pt idx="33">
                  <c:v>9.7087378640777974E-2</c:v>
                </c:pt>
                <c:pt idx="34">
                  <c:v>9.5652173913043106E-2</c:v>
                </c:pt>
                <c:pt idx="35">
                  <c:v>0.1195652173913035</c:v>
                </c:pt>
                <c:pt idx="36">
                  <c:v>0.11578947368421189</c:v>
                </c:pt>
                <c:pt idx="37">
                  <c:v>0.15789473684210389</c:v>
                </c:pt>
                <c:pt idx="38">
                  <c:v>0.13888888888888898</c:v>
                </c:pt>
                <c:pt idx="39">
                  <c:v>0.20000000000000118</c:v>
                </c:pt>
                <c:pt idx="40">
                  <c:v>0.21621621621621789</c:v>
                </c:pt>
                <c:pt idx="41">
                  <c:v>0.22222222222222002</c:v>
                </c:pt>
                <c:pt idx="42">
                  <c:v>0.34693877551020252</c:v>
                </c:pt>
                <c:pt idx="43">
                  <c:v>0.41071428571429003</c:v>
                </c:pt>
                <c:pt idx="44">
                  <c:v>0.53999999999999915</c:v>
                </c:pt>
                <c:pt idx="45">
                  <c:v>0.70909090909090144</c:v>
                </c:pt>
                <c:pt idx="46">
                  <c:v>0.6769230769230804</c:v>
                </c:pt>
                <c:pt idx="47">
                  <c:v>0.36111111111111138</c:v>
                </c:pt>
                <c:pt idx="48">
                  <c:v>0.28301886792452835</c:v>
                </c:pt>
                <c:pt idx="49">
                  <c:v>0.17346938775510251</c:v>
                </c:pt>
                <c:pt idx="50">
                  <c:v>0.12149532710280278</c:v>
                </c:pt>
                <c:pt idx="51">
                  <c:v>8.4210526315789291E-2</c:v>
                </c:pt>
                <c:pt idx="52">
                  <c:v>7.6190476190476461E-2</c:v>
                </c:pt>
                <c:pt idx="53">
                  <c:v>5.8252427184466438E-2</c:v>
                </c:pt>
                <c:pt idx="54">
                  <c:v>5.7692307692308216E-2</c:v>
                </c:pt>
                <c:pt idx="55">
                  <c:v>4.3010752688171137E-2</c:v>
                </c:pt>
                <c:pt idx="56">
                  <c:v>4.0650406504065484E-2</c:v>
                </c:pt>
                <c:pt idx="57">
                  <c:v>2.8169014084506408E-2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0-41C5-ACC2-1A1CBF9D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scatterChart>
        <c:scatterStyle val="lineMarker"/>
        <c:varyColors val="0"/>
        <c:ser>
          <c:idx val="1"/>
          <c:order val="1"/>
          <c:tx>
            <c:v>2and Derivative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'Exp_Data_#05'!$L$19:$L$77</c:f>
              <c:numCache>
                <c:formatCode>0.00</c:formatCode>
                <c:ptCount val="59"/>
                <c:pt idx="0">
                  <c:v>0.99</c:v>
                </c:pt>
                <c:pt idx="1">
                  <c:v>1.9475000000000002</c:v>
                </c:pt>
                <c:pt idx="2">
                  <c:v>2.9400000000000004</c:v>
                </c:pt>
                <c:pt idx="3">
                  <c:v>3.9675000000000002</c:v>
                </c:pt>
                <c:pt idx="4">
                  <c:v>4.99</c:v>
                </c:pt>
                <c:pt idx="5">
                  <c:v>5.9824999999999999</c:v>
                </c:pt>
                <c:pt idx="6">
                  <c:v>6.9675000000000002</c:v>
                </c:pt>
                <c:pt idx="7">
                  <c:v>7.9550000000000001</c:v>
                </c:pt>
                <c:pt idx="8">
                  <c:v>8.9474999999999998</c:v>
                </c:pt>
                <c:pt idx="9">
                  <c:v>9.8649999999999984</c:v>
                </c:pt>
                <c:pt idx="10">
                  <c:v>10.53</c:v>
                </c:pt>
                <c:pt idx="11">
                  <c:v>11.0425</c:v>
                </c:pt>
                <c:pt idx="12">
                  <c:v>11.677499999999998</c:v>
                </c:pt>
                <c:pt idx="13">
                  <c:v>12.387499999999999</c:v>
                </c:pt>
                <c:pt idx="14">
                  <c:v>12.997499999999999</c:v>
                </c:pt>
                <c:pt idx="15">
                  <c:v>13.57</c:v>
                </c:pt>
                <c:pt idx="16">
                  <c:v>14.184999999999999</c:v>
                </c:pt>
                <c:pt idx="17">
                  <c:v>14.85</c:v>
                </c:pt>
                <c:pt idx="18">
                  <c:v>15.512499999999999</c:v>
                </c:pt>
                <c:pt idx="19">
                  <c:v>16.100000000000001</c:v>
                </c:pt>
                <c:pt idx="20">
                  <c:v>16.712499999999999</c:v>
                </c:pt>
                <c:pt idx="21">
                  <c:v>17.324999999999999</c:v>
                </c:pt>
                <c:pt idx="22">
                  <c:v>17.827500000000001</c:v>
                </c:pt>
                <c:pt idx="23">
                  <c:v>18.317499999999999</c:v>
                </c:pt>
                <c:pt idx="24">
                  <c:v>18.964999999999996</c:v>
                </c:pt>
                <c:pt idx="25">
                  <c:v>19.877499999999998</c:v>
                </c:pt>
                <c:pt idx="26">
                  <c:v>20.93</c:v>
                </c:pt>
                <c:pt idx="27">
                  <c:v>21.947499999999998</c:v>
                </c:pt>
                <c:pt idx="28">
                  <c:v>22.934999999999999</c:v>
                </c:pt>
                <c:pt idx="29">
                  <c:v>23.947499999999998</c:v>
                </c:pt>
                <c:pt idx="30">
                  <c:v>24.975000000000001</c:v>
                </c:pt>
                <c:pt idx="31">
                  <c:v>25.9725</c:v>
                </c:pt>
                <c:pt idx="32">
                  <c:v>26.962499999999999</c:v>
                </c:pt>
                <c:pt idx="33">
                  <c:v>28.009999999999998</c:v>
                </c:pt>
                <c:pt idx="34">
                  <c:v>29.072499999999998</c:v>
                </c:pt>
                <c:pt idx="35">
                  <c:v>30.057499999999997</c:v>
                </c:pt>
                <c:pt idx="36">
                  <c:v>31</c:v>
                </c:pt>
                <c:pt idx="37">
                  <c:v>31.982500000000002</c:v>
                </c:pt>
                <c:pt idx="38">
                  <c:v>32.909999999999997</c:v>
                </c:pt>
                <c:pt idx="39">
                  <c:v>33.572499999999998</c:v>
                </c:pt>
                <c:pt idx="40">
                  <c:v>34.019999999999996</c:v>
                </c:pt>
                <c:pt idx="41">
                  <c:v>34.460000000000008</c:v>
                </c:pt>
                <c:pt idx="42">
                  <c:v>34.957500000000003</c:v>
                </c:pt>
                <c:pt idx="43">
                  <c:v>35.484999999999999</c:v>
                </c:pt>
                <c:pt idx="44">
                  <c:v>36.012500000000003</c:v>
                </c:pt>
                <c:pt idx="45">
                  <c:v>36.575000000000003</c:v>
                </c:pt>
                <c:pt idx="46">
                  <c:v>37.217500000000001</c:v>
                </c:pt>
                <c:pt idx="47">
                  <c:v>37.872500000000002</c:v>
                </c:pt>
                <c:pt idx="48">
                  <c:v>38.5625</c:v>
                </c:pt>
                <c:pt idx="49">
                  <c:v>39.452500000000001</c:v>
                </c:pt>
                <c:pt idx="50">
                  <c:v>40.47</c:v>
                </c:pt>
                <c:pt idx="51">
                  <c:v>41.475000000000001</c:v>
                </c:pt>
                <c:pt idx="52">
                  <c:v>42.495000000000005</c:v>
                </c:pt>
                <c:pt idx="53">
                  <c:v>43.532499999999999</c:v>
                </c:pt>
                <c:pt idx="54">
                  <c:v>44.542499999999997</c:v>
                </c:pt>
                <c:pt idx="55">
                  <c:v>45.575000000000003</c:v>
                </c:pt>
                <c:pt idx="56">
                  <c:v>46.777500000000003</c:v>
                </c:pt>
              </c:numCache>
            </c:numRef>
          </c:xVal>
          <c:yVal>
            <c:numRef>
              <c:f>'Exp_Data_#05'!$M$19:$M$77</c:f>
              <c:numCache>
                <c:formatCode>0.00000</c:formatCode>
                <c:ptCount val="59"/>
                <c:pt idx="0">
                  <c:v>4.8161918019015704E-3</c:v>
                </c:pt>
                <c:pt idx="1">
                  <c:v>2.4721239927495255E-3</c:v>
                </c:pt>
                <c:pt idx="2">
                  <c:v>-1.2457813314004492E-2</c:v>
                </c:pt>
                <c:pt idx="3">
                  <c:v>9.7685663814788479E-3</c:v>
                </c:pt>
                <c:pt idx="4">
                  <c:v>4.9812616656750852E-3</c:v>
                </c:pt>
                <c:pt idx="5">
                  <c:v>-1.8813149742940832E-2</c:v>
                </c:pt>
                <c:pt idx="6">
                  <c:v>1.4424253874994389E-2</c:v>
                </c:pt>
                <c:pt idx="7">
                  <c:v>-1.9126675974977352E-3</c:v>
                </c:pt>
                <c:pt idx="8">
                  <c:v>-2.6604943198450959E-3</c:v>
                </c:pt>
                <c:pt idx="9">
                  <c:v>2.5469525159461083E-2</c:v>
                </c:pt>
                <c:pt idx="10">
                  <c:v>3.4722222222234589E-3</c:v>
                </c:pt>
                <c:pt idx="11">
                  <c:v>-1.8403496664365825E-2</c:v>
                </c:pt>
                <c:pt idx="12">
                  <c:v>1.4833187433128078E-2</c:v>
                </c:pt>
                <c:pt idx="13">
                  <c:v>2.1885521885521592E-2</c:v>
                </c:pt>
                <c:pt idx="14">
                  <c:v>4.3245914805569849E-3</c:v>
                </c:pt>
                <c:pt idx="15">
                  <c:v>6.172839506172681E-2</c:v>
                </c:pt>
                <c:pt idx="16">
                  <c:v>7.4895997692966821E-16</c:v>
                </c:pt>
                <c:pt idx="17">
                  <c:v>0.11904761904761962</c:v>
                </c:pt>
                <c:pt idx="18">
                  <c:v>9.7777777777772634E-2</c:v>
                </c:pt>
                <c:pt idx="19">
                  <c:v>0.27350427350427936</c:v>
                </c:pt>
                <c:pt idx="20">
                  <c:v>0.86121286121286611</c:v>
                </c:pt>
                <c:pt idx="21">
                  <c:v>2.9675324675324131</c:v>
                </c:pt>
                <c:pt idx="22">
                  <c:v>-3.853695324283529</c:v>
                </c:pt>
                <c:pt idx="23">
                  <c:v>-0.80298786181140258</c:v>
                </c:pt>
                <c:pt idx="24">
                  <c:v>-0.27272727272727282</c:v>
                </c:pt>
                <c:pt idx="25">
                  <c:v>-9.5555270910721399E-2</c:v>
                </c:pt>
                <c:pt idx="26">
                  <c:v>-4.5500045500044342E-2</c:v>
                </c:pt>
                <c:pt idx="27">
                  <c:v>-1.9253971393204405E-2</c:v>
                </c:pt>
                <c:pt idx="28">
                  <c:v>-2.4737167594300748E-3</c:v>
                </c:pt>
                <c:pt idx="29">
                  <c:v>-7.5849925504537811E-3</c:v>
                </c:pt>
                <c:pt idx="30">
                  <c:v>-1.8986301525138541E-2</c:v>
                </c:pt>
                <c:pt idx="31">
                  <c:v>9.4946781250164741E-3</c:v>
                </c:pt>
                <c:pt idx="32">
                  <c:v>-4.9287937171664103E-3</c:v>
                </c:pt>
                <c:pt idx="33">
                  <c:v>-1.3167015850778605E-3</c:v>
                </c:pt>
                <c:pt idx="34">
                  <c:v>2.3104389834068016E-2</c:v>
                </c:pt>
                <c:pt idx="35">
                  <c:v>-4.0382285637343583E-3</c:v>
                </c:pt>
                <c:pt idx="36">
                  <c:v>4.4321329639886192E-2</c:v>
                </c:pt>
                <c:pt idx="37">
                  <c:v>-1.8724973352921091E-2</c:v>
                </c:pt>
                <c:pt idx="38">
                  <c:v>7.2751322751324371E-2</c:v>
                </c:pt>
                <c:pt idx="39">
                  <c:v>3.3435497353024195E-2</c:v>
                </c:pt>
                <c:pt idx="40">
                  <c:v>1.4648795136590414E-2</c:v>
                </c:pt>
                <c:pt idx="41">
                  <c:v>0.26535436869783174</c:v>
                </c:pt>
                <c:pt idx="42">
                  <c:v>0.12147716229350199</c:v>
                </c:pt>
                <c:pt idx="43">
                  <c:v>0.24393530997303556</c:v>
                </c:pt>
                <c:pt idx="44">
                  <c:v>0.32207792207790564</c:v>
                </c:pt>
                <c:pt idx="45">
                  <c:v>-5.3613053613035581E-2</c:v>
                </c:pt>
                <c:pt idx="46">
                  <c:v>-0.46103936614885838</c:v>
                </c:pt>
                <c:pt idx="47">
                  <c:v>-0.12494758909853285</c:v>
                </c:pt>
                <c:pt idx="48">
                  <c:v>-0.14509864923102847</c:v>
                </c:pt>
                <c:pt idx="49">
                  <c:v>-5.0706400636389697E-2</c:v>
                </c:pt>
                <c:pt idx="50">
                  <c:v>-3.6915644343577782E-2</c:v>
                </c:pt>
                <c:pt idx="51">
                  <c:v>-8.0200501253128303E-3</c:v>
                </c:pt>
                <c:pt idx="52">
                  <c:v>-1.724812404424042E-2</c:v>
                </c:pt>
                <c:pt idx="53">
                  <c:v>-5.4117825329296962E-4</c:v>
                </c:pt>
                <c:pt idx="54">
                  <c:v>-1.4905131983895519E-2</c:v>
                </c:pt>
                <c:pt idx="55">
                  <c:v>-2.1855057260237423E-3</c:v>
                </c:pt>
                <c:pt idx="56">
                  <c:v>-9.4199188072143763E-3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0-41C5-ACC2-1A1CBF9D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2272"/>
        <c:axId val="63319360"/>
      </c:scatterChart>
      <c:valAx>
        <c:axId val="214408142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V_NaOH / cm3</a:t>
                </a:r>
              </a:p>
            </c:rich>
          </c:tx>
          <c:layout>
            <c:manualLayout>
              <c:xMode val="edge"/>
              <c:yMode val="edge"/>
              <c:x val="0.48043331085058055"/>
              <c:y val="0.91065546806649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</c:valAx>
      <c:valAx>
        <c:axId val="21440826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400"/>
                  <a:t>1St 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valAx>
        <c:axId val="63319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/>
                  <a:t>2and Der</a:t>
                </a:r>
              </a:p>
            </c:rich>
          </c:tx>
          <c:layout>
            <c:manualLayout>
              <c:xMode val="edge"/>
              <c:yMode val="edge"/>
              <c:x val="0.92131177453085744"/>
              <c:y val="0.42202956617969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322272"/>
        <c:crosses val="max"/>
        <c:crossBetween val="midCat"/>
      </c:valAx>
      <c:valAx>
        <c:axId val="6332227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6331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43696342769986"/>
          <c:y val="5.1493326562149791E-2"/>
          <c:w val="0.14548460519975109"/>
          <c:h val="7.4240761993707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456110</xdr:colOff>
      <xdr:row>15</xdr:row>
      <xdr:rowOff>61654</xdr:rowOff>
    </xdr:from>
    <xdr:to>
      <xdr:col>31</xdr:col>
      <xdr:colOff>471350</xdr:colOff>
      <xdr:row>44</xdr:row>
      <xdr:rowOff>163683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434338</xdr:colOff>
      <xdr:row>45</xdr:row>
      <xdr:rowOff>28997</xdr:rowOff>
    </xdr:from>
    <xdr:to>
      <xdr:col>31</xdr:col>
      <xdr:colOff>449578</xdr:colOff>
      <xdr:row>76</xdr:row>
      <xdr:rowOff>65711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576943</xdr:colOff>
      <xdr:row>26</xdr:row>
      <xdr:rowOff>119743</xdr:rowOff>
    </xdr:from>
    <xdr:to>
      <xdr:col>22</xdr:col>
      <xdr:colOff>598714</xdr:colOff>
      <xdr:row>42</xdr:row>
      <xdr:rowOff>119743</xdr:rowOff>
    </xdr:to>
    <xdr:cxnSp macro="">
      <xdr:nvCxnSpPr>
        <xdr:cNvPr id="5" name="Straight Connector 4"/>
        <xdr:cNvCxnSpPr/>
      </xdr:nvCxnSpPr>
      <xdr:spPr>
        <a:xfrm>
          <a:off x="17330057" y="6313714"/>
          <a:ext cx="21771" cy="3091543"/>
        </a:xfrm>
        <a:prstGeom prst="line">
          <a:avLst/>
        </a:prstGeom>
        <a:ln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478971</xdr:colOff>
      <xdr:row>22</xdr:row>
      <xdr:rowOff>10887</xdr:rowOff>
    </xdr:from>
    <xdr:to>
      <xdr:col>26</xdr:col>
      <xdr:colOff>478971</xdr:colOff>
      <xdr:row>42</xdr:row>
      <xdr:rowOff>139116</xdr:rowOff>
    </xdr:to>
    <xdr:cxnSp macro="">
      <xdr:nvCxnSpPr>
        <xdr:cNvPr id="6" name="Straight Connector 5"/>
        <xdr:cNvCxnSpPr/>
      </xdr:nvCxnSpPr>
      <xdr:spPr>
        <a:xfrm>
          <a:off x="19670485" y="5464630"/>
          <a:ext cx="0" cy="3960000"/>
        </a:xfrm>
        <a:prstGeom prst="line">
          <a:avLst/>
        </a:prstGeom>
        <a:ln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0.37064</cdr:x>
      <cdr:y>0.14141</cdr:y>
    </cdr:from>
    <cdr:to>
      <cdr:x>0.37064</cdr:x>
      <cdr:y>0.91822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168832" y="816429"/>
          <a:ext cx="0" cy="448491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C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0.64311</cdr:x>
      <cdr:y>0.14959</cdr:y>
    </cdr:from>
    <cdr:to>
      <cdr:x>0.64311</cdr:x>
      <cdr:y>0.9264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5498377" y="863632"/>
          <a:ext cx="0" cy="448491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1">
              <a:lumMod val="7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5"/>
  <sheetViews>
    <sheetView tabSelected="1" topLeftCell="A9" zoomScale="55" zoomScaleNormal="55" workbookViewId="0">
      <selection activeCell="F9" sqref="F9"/>
    </sheetView>
  </sheetViews>
  <sheetFormatPr defaultRowHeight="14.4" x14ac:dyDescent="0.3"/>
  <cols>
    <col min="2" max="2" width="24" customWidth="1"/>
    <col min="3" max="3" width="13.44140625" customWidth="1"/>
    <col min="4" max="4" width="14.109375" customWidth="1"/>
    <col min="6" max="6" width="11.109375" customWidth="1"/>
    <col min="7" max="7" width="16" style="3" customWidth="1"/>
    <col min="9" max="9" width="14.21875" customWidth="1"/>
    <col min="10" max="10" width="10.44140625" customWidth="1"/>
    <col min="11" max="11" width="2.88671875" customWidth="1"/>
    <col min="12" max="12" width="15.109375" customWidth="1"/>
    <col min="13" max="13" width="13" customWidth="1"/>
    <col min="15" max="15" width="12.109375" customWidth="1"/>
  </cols>
  <sheetData>
    <row r="4" spans="2:15" ht="72.599999999999994" customHeight="1" x14ac:dyDescent="0.7">
      <c r="B4" s="19" t="s">
        <v>2</v>
      </c>
      <c r="C4" s="20"/>
      <c r="D4" s="20"/>
      <c r="E4" s="20"/>
      <c r="F4" s="20"/>
      <c r="G4" s="21"/>
      <c r="H4" s="20"/>
      <c r="I4" s="20"/>
      <c r="J4" s="20"/>
      <c r="K4" s="20"/>
      <c r="L4" s="20"/>
      <c r="M4" s="20"/>
      <c r="N4" s="20"/>
      <c r="O4" s="20"/>
    </row>
    <row r="5" spans="2:15" ht="36.6" x14ac:dyDescent="0.7">
      <c r="B5" s="22" t="s">
        <v>0</v>
      </c>
      <c r="C5" s="16" t="s">
        <v>1</v>
      </c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8" spans="2:15" ht="18" x14ac:dyDescent="0.35">
      <c r="B8" s="15" t="s">
        <v>3</v>
      </c>
    </row>
    <row r="9" spans="2:15" x14ac:dyDescent="0.3">
      <c r="B9" s="1" t="s">
        <v>16</v>
      </c>
      <c r="C9" s="3">
        <v>1.0840000000000001</v>
      </c>
      <c r="D9" s="3" t="s">
        <v>17</v>
      </c>
    </row>
    <row r="10" spans="2:15" x14ac:dyDescent="0.3">
      <c r="B10" s="1" t="s">
        <v>4</v>
      </c>
      <c r="C10" s="2">
        <v>0.03</v>
      </c>
      <c r="D10" s="3" t="s">
        <v>5</v>
      </c>
    </row>
    <row r="11" spans="2:15" x14ac:dyDescent="0.3">
      <c r="B11" s="1" t="s">
        <v>6</v>
      </c>
      <c r="C11" s="2">
        <v>0.1</v>
      </c>
      <c r="D11" s="3" t="s">
        <v>5</v>
      </c>
    </row>
    <row r="12" spans="2:15" x14ac:dyDescent="0.3">
      <c r="B12" s="1" t="s">
        <v>7</v>
      </c>
      <c r="C12" s="2">
        <v>75</v>
      </c>
      <c r="D12" s="3" t="s">
        <v>8</v>
      </c>
    </row>
    <row r="13" spans="2:15" ht="15" thickBot="1" x14ac:dyDescent="0.35">
      <c r="B13" s="1" t="s">
        <v>9</v>
      </c>
      <c r="C13" s="2">
        <v>0.55000000000000004</v>
      </c>
      <c r="D13" s="3" t="s">
        <v>8</v>
      </c>
    </row>
    <row r="14" spans="2:15" ht="22.2" customHeight="1" x14ac:dyDescent="0.3">
      <c r="B14" s="38" t="s">
        <v>28</v>
      </c>
      <c r="C14" s="39">
        <v>0.1024</v>
      </c>
      <c r="D14" s="40" t="s">
        <v>5</v>
      </c>
      <c r="I14" s="61" t="s">
        <v>20</v>
      </c>
      <c r="J14" s="62"/>
      <c r="K14" s="71"/>
      <c r="L14" s="63" t="s">
        <v>21</v>
      </c>
      <c r="M14" s="64"/>
    </row>
    <row r="15" spans="2:15" ht="15" thickBot="1" x14ac:dyDescent="0.35">
      <c r="I15" s="68"/>
      <c r="J15" s="69"/>
      <c r="K15" s="72"/>
      <c r="L15" s="69"/>
      <c r="M15" s="70"/>
    </row>
    <row r="16" spans="2:15" ht="31.8" customHeight="1" thickBot="1" x14ac:dyDescent="0.35">
      <c r="B16" s="8" t="s">
        <v>15</v>
      </c>
      <c r="C16" s="9" t="s">
        <v>14</v>
      </c>
      <c r="D16" s="9" t="s">
        <v>13</v>
      </c>
      <c r="E16" s="10" t="s">
        <v>10</v>
      </c>
      <c r="F16" s="11" t="s">
        <v>11</v>
      </c>
      <c r="G16" s="13" t="s">
        <v>12</v>
      </c>
      <c r="I16" s="65" t="s">
        <v>19</v>
      </c>
      <c r="J16" s="66" t="s">
        <v>18</v>
      </c>
      <c r="K16" s="73"/>
      <c r="L16" s="66" t="s">
        <v>23</v>
      </c>
      <c r="M16" s="67" t="s">
        <v>22</v>
      </c>
    </row>
    <row r="17" spans="1:13" ht="17.399999999999999" customHeight="1" x14ac:dyDescent="0.3">
      <c r="A17" s="23"/>
      <c r="B17" s="12">
        <v>1</v>
      </c>
      <c r="C17" s="7">
        <v>0.55000000000000004</v>
      </c>
      <c r="D17" s="6">
        <f>C17-$C$13</f>
        <v>0</v>
      </c>
      <c r="E17" s="6">
        <v>2.3199999999999998</v>
      </c>
      <c r="F17" s="24">
        <v>3.512</v>
      </c>
      <c r="G17" s="14">
        <f>F17*($C$12+D17)/$C$12</f>
        <v>3.5119999999999996</v>
      </c>
      <c r="I17" s="60"/>
      <c r="J17" s="60"/>
      <c r="K17" s="60"/>
      <c r="L17" s="60"/>
      <c r="M17" s="60"/>
    </row>
    <row r="18" spans="1:13" ht="18" customHeight="1" x14ac:dyDescent="0.3">
      <c r="B18" s="12">
        <v>2</v>
      </c>
      <c r="C18" s="4">
        <v>1.58</v>
      </c>
      <c r="D18" s="6">
        <f t="shared" ref="D18:D75" si="0">C18-$C$13</f>
        <v>1.03</v>
      </c>
      <c r="E18" s="4">
        <v>2.41</v>
      </c>
      <c r="F18" s="14">
        <v>3.2959999999999998</v>
      </c>
      <c r="G18" s="14">
        <f t="shared" ref="G18:G50" si="1">F18*($C$12+D18)/$C$12</f>
        <v>3.3412650666666663</v>
      </c>
      <c r="I18" s="49">
        <f>AVERAGE(D17:D18)</f>
        <v>0.51500000000000001</v>
      </c>
      <c r="J18" s="50">
        <f>(E18-E17)/(D18-D17)</f>
        <v>8.7378640776699323E-2</v>
      </c>
      <c r="K18" s="48"/>
      <c r="L18" s="48"/>
      <c r="M18" s="48"/>
    </row>
    <row r="19" spans="1:13" ht="18" customHeight="1" x14ac:dyDescent="0.3">
      <c r="B19" s="12">
        <v>3</v>
      </c>
      <c r="C19" s="4">
        <v>2.4500000000000002</v>
      </c>
      <c r="D19" s="6">
        <f t="shared" si="0"/>
        <v>1.9000000000000001</v>
      </c>
      <c r="E19" s="4">
        <v>2.4900000000000002</v>
      </c>
      <c r="F19" s="14">
        <v>3.14</v>
      </c>
      <c r="G19" s="14">
        <f>F19*($C$12+D19)/$C$12</f>
        <v>3.219546666666667</v>
      </c>
      <c r="I19" s="49">
        <f t="shared" ref="I19:I75" si="2">AVERAGE(D18:D19)</f>
        <v>1.4650000000000001</v>
      </c>
      <c r="J19" s="50">
        <f t="shared" ref="J19:J75" si="3">(E19-E18)/(D19-D18)</f>
        <v>9.1954022988505815E-2</v>
      </c>
      <c r="K19" s="48"/>
      <c r="L19" s="49">
        <f>AVERAGE(I18:I19)</f>
        <v>0.99</v>
      </c>
      <c r="M19" s="51">
        <f>(J19-J18)/(I19-I18)</f>
        <v>4.8161918019015704E-3</v>
      </c>
    </row>
    <row r="20" spans="1:13" ht="18" customHeight="1" x14ac:dyDescent="0.3">
      <c r="B20" s="12">
        <v>4</v>
      </c>
      <c r="C20" s="4">
        <v>3.51</v>
      </c>
      <c r="D20" s="6">
        <f t="shared" si="0"/>
        <v>2.96</v>
      </c>
      <c r="E20" s="4">
        <v>2.59</v>
      </c>
      <c r="F20" s="14">
        <v>2.984</v>
      </c>
      <c r="G20" s="14">
        <f t="shared" si="1"/>
        <v>3.1017685333333329</v>
      </c>
      <c r="I20" s="49">
        <f t="shared" si="2"/>
        <v>2.4300000000000002</v>
      </c>
      <c r="J20" s="50">
        <f t="shared" si="3"/>
        <v>9.4339622641509108E-2</v>
      </c>
      <c r="K20" s="48"/>
      <c r="L20" s="49">
        <f t="shared" ref="L20:L75" si="4">AVERAGE(I19:I20)</f>
        <v>1.9475000000000002</v>
      </c>
      <c r="M20" s="51">
        <f t="shared" ref="M20:M75" si="5">(J20-J19)/(I20-I19)</f>
        <v>2.4721239927495255E-3</v>
      </c>
    </row>
    <row r="21" spans="1:13" ht="18" customHeight="1" x14ac:dyDescent="0.3">
      <c r="B21" s="12">
        <v>5</v>
      </c>
      <c r="C21" s="4">
        <v>4.49</v>
      </c>
      <c r="D21" s="6">
        <f t="shared" si="0"/>
        <v>3.9400000000000004</v>
      </c>
      <c r="E21" s="4">
        <v>2.67</v>
      </c>
      <c r="F21" s="14">
        <v>2.875</v>
      </c>
      <c r="G21" s="14">
        <f t="shared" si="1"/>
        <v>3.0260333333333334</v>
      </c>
      <c r="I21" s="49">
        <f t="shared" si="2"/>
        <v>3.45</v>
      </c>
      <c r="J21" s="50">
        <f t="shared" si="3"/>
        <v>8.1632653061224525E-2</v>
      </c>
      <c r="K21" s="48"/>
      <c r="L21" s="49">
        <f t="shared" si="4"/>
        <v>2.9400000000000004</v>
      </c>
      <c r="M21" s="51">
        <f t="shared" si="5"/>
        <v>-1.2457813314004492E-2</v>
      </c>
    </row>
    <row r="22" spans="1:13" ht="18" customHeight="1" x14ac:dyDescent="0.3">
      <c r="B22" s="12">
        <v>6</v>
      </c>
      <c r="C22" s="4">
        <v>5.58</v>
      </c>
      <c r="D22" s="6">
        <f>C22-$C$13</f>
        <v>5.03</v>
      </c>
      <c r="E22" s="4">
        <v>2.77</v>
      </c>
      <c r="F22" s="14">
        <v>2.774</v>
      </c>
      <c r="G22" s="14">
        <f t="shared" si="1"/>
        <v>2.9600429333333333</v>
      </c>
      <c r="I22" s="49">
        <f t="shared" si="2"/>
        <v>4.4850000000000003</v>
      </c>
      <c r="J22" s="50">
        <f t="shared" si="3"/>
        <v>9.1743119266055134E-2</v>
      </c>
      <c r="K22" s="48"/>
      <c r="L22" s="49">
        <f t="shared" si="4"/>
        <v>3.9675000000000002</v>
      </c>
      <c r="M22" s="51">
        <f t="shared" si="5"/>
        <v>9.7685663814788479E-3</v>
      </c>
    </row>
    <row r="23" spans="1:13" ht="18" customHeight="1" x14ac:dyDescent="0.3">
      <c r="B23" s="12">
        <v>7</v>
      </c>
      <c r="C23" s="4">
        <v>6.51</v>
      </c>
      <c r="D23" s="6">
        <f t="shared" si="0"/>
        <v>5.96</v>
      </c>
      <c r="E23" s="4">
        <v>2.86</v>
      </c>
      <c r="F23" s="14">
        <v>2.702</v>
      </c>
      <c r="G23" s="14">
        <f t="shared" si="1"/>
        <v>2.9167189333333332</v>
      </c>
      <c r="I23" s="49">
        <f t="shared" si="2"/>
        <v>5.4950000000000001</v>
      </c>
      <c r="J23" s="50">
        <f t="shared" si="3"/>
        <v>9.6774193548386969E-2</v>
      </c>
      <c r="K23" s="48"/>
      <c r="L23" s="49">
        <f t="shared" si="4"/>
        <v>4.99</v>
      </c>
      <c r="M23" s="51">
        <f t="shared" si="5"/>
        <v>4.9812616656750852E-3</v>
      </c>
    </row>
    <row r="24" spans="1:13" ht="18" customHeight="1" x14ac:dyDescent="0.3">
      <c r="B24" s="12">
        <v>8</v>
      </c>
      <c r="C24" s="4">
        <v>7.53</v>
      </c>
      <c r="D24" s="6">
        <f t="shared" si="0"/>
        <v>6.98</v>
      </c>
      <c r="E24" s="4">
        <v>2.94</v>
      </c>
      <c r="F24" s="14">
        <v>2.637</v>
      </c>
      <c r="G24" s="14">
        <f t="shared" si="1"/>
        <v>2.8824168000000001</v>
      </c>
      <c r="I24" s="49">
        <f t="shared" si="2"/>
        <v>6.4700000000000006</v>
      </c>
      <c r="J24" s="50">
        <f t="shared" si="3"/>
        <v>7.8431372549019648E-2</v>
      </c>
      <c r="K24" s="48"/>
      <c r="L24" s="49">
        <f t="shared" si="4"/>
        <v>5.9824999999999999</v>
      </c>
      <c r="M24" s="51">
        <f t="shared" si="5"/>
        <v>-1.8813149742940832E-2</v>
      </c>
    </row>
    <row r="25" spans="1:13" ht="18" customHeight="1" x14ac:dyDescent="0.3">
      <c r="B25" s="44">
        <v>9</v>
      </c>
      <c r="C25" s="45">
        <v>8.5</v>
      </c>
      <c r="D25" s="35">
        <f t="shared" si="0"/>
        <v>7.95</v>
      </c>
      <c r="E25" s="34">
        <v>3.03</v>
      </c>
      <c r="F25" s="46">
        <v>2.5840000000000001</v>
      </c>
      <c r="G25" s="46">
        <f t="shared" si="1"/>
        <v>2.857904</v>
      </c>
      <c r="H25" s="47"/>
      <c r="I25" s="45">
        <f t="shared" si="2"/>
        <v>7.4649999999999999</v>
      </c>
      <c r="J25" s="46">
        <f t="shared" si="3"/>
        <v>9.2783505154639054E-2</v>
      </c>
      <c r="K25" s="52"/>
      <c r="L25" s="45">
        <f t="shared" si="4"/>
        <v>6.9675000000000002</v>
      </c>
      <c r="M25" s="53">
        <f t="shared" si="5"/>
        <v>1.4424253874994389E-2</v>
      </c>
    </row>
    <row r="26" spans="1:13" ht="18" customHeight="1" x14ac:dyDescent="0.3">
      <c r="B26" s="12">
        <v>10</v>
      </c>
      <c r="C26" s="4">
        <v>9.49</v>
      </c>
      <c r="D26" s="6">
        <f t="shared" si="0"/>
        <v>8.94</v>
      </c>
      <c r="E26" s="4">
        <v>3.12</v>
      </c>
      <c r="F26" s="14">
        <v>2.5419999999999998</v>
      </c>
      <c r="G26" s="14">
        <f t="shared" si="1"/>
        <v>2.8450063999999999</v>
      </c>
      <c r="I26" s="49">
        <f t="shared" si="2"/>
        <v>8.4450000000000003</v>
      </c>
      <c r="J26" s="50">
        <f t="shared" si="3"/>
        <v>9.0909090909091272E-2</v>
      </c>
      <c r="K26" s="48"/>
      <c r="L26" s="49">
        <f t="shared" si="4"/>
        <v>7.9550000000000001</v>
      </c>
      <c r="M26" s="51">
        <f t="shared" si="5"/>
        <v>-1.9126675974977352E-3</v>
      </c>
    </row>
    <row r="27" spans="1:13" ht="18" customHeight="1" x14ac:dyDescent="0.3">
      <c r="B27" s="12">
        <v>11</v>
      </c>
      <c r="C27" s="4">
        <v>10.51</v>
      </c>
      <c r="D27" s="6">
        <f t="shared" si="0"/>
        <v>9.9599999999999991</v>
      </c>
      <c r="E27" s="4">
        <v>3.21</v>
      </c>
      <c r="F27" s="14">
        <v>2.5009999999999999</v>
      </c>
      <c r="G27" s="14">
        <f t="shared" si="1"/>
        <v>2.8331327999999996</v>
      </c>
      <c r="I27" s="49">
        <f t="shared" si="2"/>
        <v>9.4499999999999993</v>
      </c>
      <c r="J27" s="50">
        <f t="shared" si="3"/>
        <v>8.8235294117646954E-2</v>
      </c>
      <c r="K27" s="48"/>
      <c r="L27" s="49">
        <f t="shared" si="4"/>
        <v>8.9474999999999998</v>
      </c>
      <c r="M27" s="51">
        <f t="shared" si="5"/>
        <v>-2.6604943198450959E-3</v>
      </c>
    </row>
    <row r="28" spans="1:13" ht="18" customHeight="1" x14ac:dyDescent="0.3">
      <c r="B28" s="12">
        <v>12</v>
      </c>
      <c r="C28" s="4">
        <v>11.15</v>
      </c>
      <c r="D28" s="6">
        <f t="shared" si="0"/>
        <v>10.6</v>
      </c>
      <c r="E28" s="4">
        <v>3.28</v>
      </c>
      <c r="F28" s="14">
        <v>2.4790000000000001</v>
      </c>
      <c r="G28" s="14">
        <f t="shared" si="1"/>
        <v>2.8293653333333331</v>
      </c>
      <c r="I28" s="49">
        <f t="shared" si="2"/>
        <v>10.28</v>
      </c>
      <c r="J28" s="50">
        <f t="shared" si="3"/>
        <v>0.10937499999999965</v>
      </c>
      <c r="K28" s="48"/>
      <c r="L28" s="49">
        <f t="shared" si="4"/>
        <v>9.8649999999999984</v>
      </c>
      <c r="M28" s="51">
        <f t="shared" si="5"/>
        <v>2.5469525159461083E-2</v>
      </c>
    </row>
    <row r="29" spans="1:13" ht="18" customHeight="1" x14ac:dyDescent="0.3">
      <c r="B29" s="12">
        <v>13</v>
      </c>
      <c r="C29" s="4">
        <v>11.51</v>
      </c>
      <c r="D29" s="6">
        <f t="shared" si="0"/>
        <v>10.959999999999999</v>
      </c>
      <c r="E29" s="4">
        <v>3.32</v>
      </c>
      <c r="F29" s="14">
        <v>2.4649999999999999</v>
      </c>
      <c r="G29" s="14">
        <f t="shared" si="1"/>
        <v>2.8252186666666663</v>
      </c>
      <c r="I29" s="49">
        <f t="shared" si="2"/>
        <v>10.78</v>
      </c>
      <c r="J29" s="50">
        <f t="shared" si="3"/>
        <v>0.11111111111111138</v>
      </c>
      <c r="K29" s="48"/>
      <c r="L29" s="49">
        <f t="shared" si="4"/>
        <v>10.53</v>
      </c>
      <c r="M29" s="51">
        <f t="shared" si="5"/>
        <v>3.4722222222234589E-3</v>
      </c>
    </row>
    <row r="30" spans="1:13" ht="18" customHeight="1" x14ac:dyDescent="0.3">
      <c r="B30" s="12">
        <v>14</v>
      </c>
      <c r="C30" s="4">
        <v>12.2</v>
      </c>
      <c r="D30" s="6">
        <f t="shared" si="0"/>
        <v>11.649999999999999</v>
      </c>
      <c r="E30" s="4">
        <v>3.39</v>
      </c>
      <c r="F30" s="14">
        <v>2.4449999999999998</v>
      </c>
      <c r="G30" s="14">
        <f t="shared" si="1"/>
        <v>2.8247900000000001</v>
      </c>
      <c r="I30" s="49">
        <f t="shared" si="2"/>
        <v>11.305</v>
      </c>
      <c r="J30" s="50">
        <f t="shared" si="3"/>
        <v>0.10144927536231932</v>
      </c>
      <c r="K30" s="48"/>
      <c r="L30" s="49">
        <f t="shared" si="4"/>
        <v>11.0425</v>
      </c>
      <c r="M30" s="51">
        <f t="shared" si="5"/>
        <v>-1.8403496664365825E-2</v>
      </c>
    </row>
    <row r="31" spans="1:13" ht="18" customHeight="1" x14ac:dyDescent="0.3">
      <c r="B31" s="12">
        <v>15</v>
      </c>
      <c r="C31" s="4">
        <v>13</v>
      </c>
      <c r="D31" s="6">
        <f t="shared" si="0"/>
        <v>12.45</v>
      </c>
      <c r="E31" s="4">
        <v>3.48</v>
      </c>
      <c r="F31" s="14">
        <v>2.4249999999999998</v>
      </c>
      <c r="G31" s="14">
        <f t="shared" si="1"/>
        <v>2.82755</v>
      </c>
      <c r="I31" s="49">
        <f t="shared" si="2"/>
        <v>12.049999999999999</v>
      </c>
      <c r="J31" s="50">
        <f t="shared" si="3"/>
        <v>0.11249999999999973</v>
      </c>
      <c r="K31" s="48"/>
      <c r="L31" s="49">
        <f t="shared" si="4"/>
        <v>11.677499999999998</v>
      </c>
      <c r="M31" s="51">
        <f t="shared" si="5"/>
        <v>1.4833187433128078E-2</v>
      </c>
    </row>
    <row r="32" spans="1:13" ht="18" customHeight="1" x14ac:dyDescent="0.3">
      <c r="B32" s="12">
        <v>16</v>
      </c>
      <c r="C32" s="4">
        <v>13.55</v>
      </c>
      <c r="D32" s="6">
        <f t="shared" si="0"/>
        <v>13</v>
      </c>
      <c r="E32" s="4">
        <v>3.55</v>
      </c>
      <c r="F32" s="14">
        <v>2.411</v>
      </c>
      <c r="G32" s="14">
        <f t="shared" si="1"/>
        <v>2.8289066666666667</v>
      </c>
      <c r="I32" s="49">
        <f t="shared" si="2"/>
        <v>12.725</v>
      </c>
      <c r="J32" s="50">
        <f t="shared" si="3"/>
        <v>0.12727272727272682</v>
      </c>
      <c r="K32" s="48"/>
      <c r="L32" s="49">
        <f t="shared" si="4"/>
        <v>12.387499999999999</v>
      </c>
      <c r="M32" s="51">
        <f t="shared" si="5"/>
        <v>2.1885521885521592E-2</v>
      </c>
    </row>
    <row r="33" spans="2:16" ht="18" customHeight="1" x14ac:dyDescent="0.3">
      <c r="B33" s="12">
        <v>17</v>
      </c>
      <c r="C33" s="5">
        <v>14.09</v>
      </c>
      <c r="D33" s="6">
        <f t="shared" si="0"/>
        <v>13.54</v>
      </c>
      <c r="E33" s="5">
        <v>3.62</v>
      </c>
      <c r="F33" s="14">
        <v>2.3959999999999999</v>
      </c>
      <c r="G33" s="14">
        <f t="shared" si="1"/>
        <v>2.8285578666666664</v>
      </c>
      <c r="I33" s="49">
        <f t="shared" si="2"/>
        <v>13.27</v>
      </c>
      <c r="J33" s="50">
        <f t="shared" si="3"/>
        <v>0.12962962962963037</v>
      </c>
      <c r="K33" s="48"/>
      <c r="L33" s="49">
        <f t="shared" si="4"/>
        <v>12.997499999999999</v>
      </c>
      <c r="M33" s="51">
        <f t="shared" si="5"/>
        <v>4.3245914805569849E-3</v>
      </c>
    </row>
    <row r="34" spans="2:16" ht="18" customHeight="1" x14ac:dyDescent="0.3">
      <c r="B34" s="12">
        <v>18</v>
      </c>
      <c r="C34" s="5">
        <v>14.75</v>
      </c>
      <c r="D34" s="6">
        <f t="shared" si="0"/>
        <v>14.2</v>
      </c>
      <c r="E34" s="5">
        <v>3.73</v>
      </c>
      <c r="F34" s="14">
        <v>2.3809999999999998</v>
      </c>
      <c r="G34" s="14">
        <f t="shared" si="1"/>
        <v>2.8318026666666665</v>
      </c>
      <c r="I34" s="49">
        <f t="shared" si="2"/>
        <v>13.87</v>
      </c>
      <c r="J34" s="50">
        <f t="shared" si="3"/>
        <v>0.16666666666666644</v>
      </c>
      <c r="K34" s="48"/>
      <c r="L34" s="49">
        <f t="shared" si="4"/>
        <v>13.57</v>
      </c>
      <c r="M34" s="51">
        <f t="shared" si="5"/>
        <v>6.172839506172681E-2</v>
      </c>
    </row>
    <row r="35" spans="2:16" ht="18" customHeight="1" x14ac:dyDescent="0.3">
      <c r="B35" s="12">
        <v>19</v>
      </c>
      <c r="C35" s="5">
        <v>15.35</v>
      </c>
      <c r="D35" s="6">
        <f t="shared" si="0"/>
        <v>14.799999999999999</v>
      </c>
      <c r="E35" s="5">
        <v>3.83</v>
      </c>
      <c r="F35" s="14">
        <v>2.367</v>
      </c>
      <c r="G35" s="14">
        <f t="shared" si="1"/>
        <v>2.8340879999999999</v>
      </c>
      <c r="I35" s="49">
        <f t="shared" si="2"/>
        <v>14.5</v>
      </c>
      <c r="J35" s="50">
        <f t="shared" si="3"/>
        <v>0.16666666666666691</v>
      </c>
      <c r="K35" s="48"/>
      <c r="L35" s="49">
        <f t="shared" si="4"/>
        <v>14.184999999999999</v>
      </c>
      <c r="M35" s="51">
        <f t="shared" si="5"/>
        <v>7.4895997692966821E-16</v>
      </c>
    </row>
    <row r="36" spans="2:16" ht="18" customHeight="1" x14ac:dyDescent="0.3">
      <c r="B36" s="12">
        <v>20</v>
      </c>
      <c r="C36" s="5">
        <v>16.149999999999999</v>
      </c>
      <c r="D36" s="6">
        <f t="shared" si="0"/>
        <v>15.599999999999998</v>
      </c>
      <c r="E36" s="5">
        <v>4.03</v>
      </c>
      <c r="F36" s="14">
        <v>2.3490000000000002</v>
      </c>
      <c r="G36" s="14">
        <f t="shared" si="1"/>
        <v>2.8375919999999999</v>
      </c>
      <c r="I36" s="49">
        <f t="shared" si="2"/>
        <v>15.2</v>
      </c>
      <c r="J36" s="50">
        <f t="shared" si="3"/>
        <v>0.25000000000000056</v>
      </c>
      <c r="K36" s="48"/>
      <c r="L36" s="49">
        <f t="shared" si="4"/>
        <v>14.85</v>
      </c>
      <c r="M36" s="51">
        <f t="shared" si="5"/>
        <v>0.11904761904761962</v>
      </c>
    </row>
    <row r="37" spans="2:16" ht="18" customHeight="1" x14ac:dyDescent="0.3">
      <c r="B37" s="12">
        <v>21</v>
      </c>
      <c r="C37" s="5">
        <v>16.600000000000001</v>
      </c>
      <c r="D37" s="6">
        <f t="shared" si="0"/>
        <v>16.05</v>
      </c>
      <c r="E37" s="5">
        <v>4.17</v>
      </c>
      <c r="F37" s="14">
        <v>2.34</v>
      </c>
      <c r="G37" s="14">
        <f t="shared" si="1"/>
        <v>2.84076</v>
      </c>
      <c r="I37" s="49">
        <f t="shared" si="2"/>
        <v>15.824999999999999</v>
      </c>
      <c r="J37" s="50">
        <f t="shared" si="3"/>
        <v>0.31111111111110845</v>
      </c>
      <c r="K37" s="48"/>
      <c r="L37" s="49">
        <f t="shared" si="4"/>
        <v>15.512499999999999</v>
      </c>
      <c r="M37" s="51">
        <f t="shared" si="5"/>
        <v>9.7777777777772634E-2</v>
      </c>
    </row>
    <row r="38" spans="2:16" ht="18" customHeight="1" x14ac:dyDescent="0.3">
      <c r="B38" s="12">
        <v>22</v>
      </c>
      <c r="C38" s="5">
        <v>17.25</v>
      </c>
      <c r="D38" s="6">
        <f t="shared" si="0"/>
        <v>16.7</v>
      </c>
      <c r="E38" s="5">
        <v>4.47</v>
      </c>
      <c r="F38" s="14">
        <v>2.3279999999999998</v>
      </c>
      <c r="G38" s="14">
        <f t="shared" si="1"/>
        <v>2.846368</v>
      </c>
      <c r="I38" s="49">
        <f t="shared" si="2"/>
        <v>16.375</v>
      </c>
      <c r="J38" s="50">
        <f t="shared" si="3"/>
        <v>0.46153846153846229</v>
      </c>
      <c r="K38" s="48"/>
      <c r="L38" s="49">
        <f t="shared" si="4"/>
        <v>16.100000000000001</v>
      </c>
      <c r="M38" s="51">
        <f t="shared" si="5"/>
        <v>0.27350427350427936</v>
      </c>
      <c r="N38" s="29"/>
      <c r="O38" s="29"/>
      <c r="P38" s="29"/>
    </row>
    <row r="39" spans="2:16" ht="18" customHeight="1" x14ac:dyDescent="0.35">
      <c r="B39" s="12">
        <v>23</v>
      </c>
      <c r="C39" s="5">
        <v>17.95</v>
      </c>
      <c r="D39" s="6">
        <f t="shared" si="0"/>
        <v>17.399999999999999</v>
      </c>
      <c r="E39" s="5">
        <v>5.2</v>
      </c>
      <c r="F39" s="14">
        <v>2.3279999999999998</v>
      </c>
      <c r="G39" s="14">
        <f t="shared" si="1"/>
        <v>2.868096</v>
      </c>
      <c r="I39" s="49">
        <f t="shared" si="2"/>
        <v>17.049999999999997</v>
      </c>
      <c r="J39" s="50">
        <f t="shared" si="3"/>
        <v>1.0428571428571445</v>
      </c>
      <c r="K39" s="48"/>
      <c r="L39" s="49">
        <f t="shared" si="4"/>
        <v>16.712499999999999</v>
      </c>
      <c r="M39" s="51">
        <f t="shared" si="5"/>
        <v>0.86121286121286611</v>
      </c>
      <c r="N39" s="29" t="s">
        <v>10</v>
      </c>
      <c r="O39" s="27" t="s">
        <v>25</v>
      </c>
      <c r="P39" s="27"/>
    </row>
    <row r="40" spans="2:16" ht="18" customHeight="1" x14ac:dyDescent="0.35">
      <c r="B40" s="12">
        <v>24</v>
      </c>
      <c r="C40" s="5">
        <v>18.350000000000001</v>
      </c>
      <c r="D40" s="6">
        <f t="shared" si="0"/>
        <v>17.8</v>
      </c>
      <c r="E40" s="5">
        <v>6.27</v>
      </c>
      <c r="F40" s="14">
        <v>2.359</v>
      </c>
      <c r="G40" s="14">
        <f t="shared" si="1"/>
        <v>2.9188693333333333</v>
      </c>
      <c r="I40" s="49">
        <f t="shared" si="2"/>
        <v>17.600000000000001</v>
      </c>
      <c r="J40" s="50">
        <f t="shared" si="3"/>
        <v>2.6749999999999843</v>
      </c>
      <c r="K40" s="48"/>
      <c r="L40" s="54">
        <f t="shared" si="4"/>
        <v>17.324999999999999</v>
      </c>
      <c r="M40" s="55">
        <f t="shared" si="5"/>
        <v>2.9675324675324131</v>
      </c>
      <c r="N40" s="32">
        <v>5.7</v>
      </c>
      <c r="O40" s="32">
        <v>17.600000000000001</v>
      </c>
      <c r="P40" s="27" t="s">
        <v>8</v>
      </c>
    </row>
    <row r="41" spans="2:16" ht="18" customHeight="1" x14ac:dyDescent="0.35">
      <c r="B41" s="12">
        <v>25</v>
      </c>
      <c r="C41" s="5">
        <v>18.86</v>
      </c>
      <c r="D41" s="6">
        <f t="shared" si="0"/>
        <v>18.309999999999999</v>
      </c>
      <c r="E41" s="5">
        <v>6.74</v>
      </c>
      <c r="F41" s="14">
        <v>2.3889999999999998</v>
      </c>
      <c r="G41" s="14">
        <f t="shared" si="1"/>
        <v>2.9722345333333333</v>
      </c>
      <c r="I41" s="49">
        <f t="shared" si="2"/>
        <v>18.055</v>
      </c>
      <c r="J41" s="50">
        <f t="shared" si="3"/>
        <v>0.92156862745098522</v>
      </c>
      <c r="K41" s="48"/>
      <c r="L41" s="54">
        <f t="shared" si="4"/>
        <v>17.827500000000001</v>
      </c>
      <c r="M41" s="55">
        <f t="shared" si="5"/>
        <v>-3.853695324283529</v>
      </c>
      <c r="N41" s="27"/>
      <c r="O41" s="27"/>
      <c r="P41" s="29"/>
    </row>
    <row r="42" spans="2:16" ht="18" customHeight="1" x14ac:dyDescent="0.3">
      <c r="B42" s="12">
        <v>26</v>
      </c>
      <c r="C42" s="5">
        <v>19.399999999999999</v>
      </c>
      <c r="D42" s="6">
        <f t="shared" si="0"/>
        <v>18.849999999999998</v>
      </c>
      <c r="E42" s="5">
        <v>7.01</v>
      </c>
      <c r="F42" s="14">
        <v>2.419</v>
      </c>
      <c r="G42" s="14">
        <f t="shared" si="1"/>
        <v>3.0269753333333331</v>
      </c>
      <c r="I42" s="49">
        <f t="shared" si="2"/>
        <v>18.579999999999998</v>
      </c>
      <c r="J42" s="50">
        <f t="shared" si="3"/>
        <v>0.5</v>
      </c>
      <c r="K42" s="48"/>
      <c r="L42" s="49">
        <f t="shared" si="4"/>
        <v>18.317499999999999</v>
      </c>
      <c r="M42" s="51">
        <f t="shared" si="5"/>
        <v>-0.80298786181140258</v>
      </c>
      <c r="N42" s="29"/>
      <c r="O42" s="29">
        <f>O40-P52</f>
        <v>8.1250000000000036</v>
      </c>
      <c r="P42" s="29"/>
    </row>
    <row r="43" spans="2:16" ht="18" customHeight="1" x14ac:dyDescent="0.3">
      <c r="B43" s="12">
        <v>27</v>
      </c>
      <c r="C43" s="5">
        <v>20.399999999999999</v>
      </c>
      <c r="D43" s="6">
        <f t="shared" si="0"/>
        <v>19.849999999999998</v>
      </c>
      <c r="E43" s="5">
        <v>7.3</v>
      </c>
      <c r="F43" s="14">
        <v>2.4710000000000001</v>
      </c>
      <c r="G43" s="14">
        <f t="shared" si="1"/>
        <v>3.1249913333333335</v>
      </c>
      <c r="I43" s="49">
        <f t="shared" si="2"/>
        <v>19.349999999999998</v>
      </c>
      <c r="J43" s="50">
        <f t="shared" si="3"/>
        <v>0.29000000000000004</v>
      </c>
      <c r="K43" s="48"/>
      <c r="L43" s="49">
        <f t="shared" si="4"/>
        <v>18.964999999999996</v>
      </c>
      <c r="M43" s="51">
        <f t="shared" si="5"/>
        <v>-0.27272727272727282</v>
      </c>
      <c r="O43" t="s">
        <v>27</v>
      </c>
    </row>
    <row r="44" spans="2:16" ht="18" customHeight="1" x14ac:dyDescent="0.3">
      <c r="B44" s="12">
        <v>28</v>
      </c>
      <c r="C44" s="5">
        <v>21.51</v>
      </c>
      <c r="D44" s="6">
        <f t="shared" si="0"/>
        <v>20.96</v>
      </c>
      <c r="E44" s="5">
        <v>7.51</v>
      </c>
      <c r="F44" s="14">
        <v>2.5249999999999999</v>
      </c>
      <c r="G44" s="14">
        <f t="shared" si="1"/>
        <v>3.2306533333333336</v>
      </c>
      <c r="I44" s="49">
        <f t="shared" si="2"/>
        <v>20.405000000000001</v>
      </c>
      <c r="J44" s="50">
        <f t="shared" si="3"/>
        <v>0.18918918918918864</v>
      </c>
      <c r="K44" s="48"/>
      <c r="L44" s="49">
        <f t="shared" si="4"/>
        <v>19.877499999999998</v>
      </c>
      <c r="M44" s="51">
        <f t="shared" si="5"/>
        <v>-9.5555270910721399E-2</v>
      </c>
    </row>
    <row r="45" spans="2:16" ht="18" customHeight="1" x14ac:dyDescent="0.3">
      <c r="B45" s="12">
        <v>29</v>
      </c>
      <c r="C45" s="5">
        <v>22.5</v>
      </c>
      <c r="D45" s="6">
        <f t="shared" si="0"/>
        <v>21.95</v>
      </c>
      <c r="E45" s="5">
        <v>7.65</v>
      </c>
      <c r="F45" s="14">
        <v>2.5710000000000002</v>
      </c>
      <c r="G45" s="14">
        <f t="shared" si="1"/>
        <v>3.3234460000000001</v>
      </c>
      <c r="I45" s="49">
        <f t="shared" si="2"/>
        <v>21.454999999999998</v>
      </c>
      <c r="J45" s="50">
        <f t="shared" si="3"/>
        <v>0.14141414141414221</v>
      </c>
      <c r="K45" s="48"/>
      <c r="L45" s="49">
        <f t="shared" si="4"/>
        <v>20.93</v>
      </c>
      <c r="M45" s="51">
        <f t="shared" si="5"/>
        <v>-4.5500045500044342E-2</v>
      </c>
    </row>
    <row r="46" spans="2:16" ht="18" customHeight="1" x14ac:dyDescent="0.3">
      <c r="B46" s="12">
        <v>30</v>
      </c>
      <c r="C46" s="5">
        <v>23.48</v>
      </c>
      <c r="D46" s="6">
        <f t="shared" si="0"/>
        <v>22.93</v>
      </c>
      <c r="E46" s="5">
        <v>7.77</v>
      </c>
      <c r="F46" s="14">
        <v>2.6114000000000002</v>
      </c>
      <c r="G46" s="14">
        <f t="shared" si="1"/>
        <v>3.4097920266666675</v>
      </c>
      <c r="I46" s="49">
        <f t="shared" si="2"/>
        <v>22.439999999999998</v>
      </c>
      <c r="J46" s="50">
        <f t="shared" si="3"/>
        <v>0.12244897959183589</v>
      </c>
      <c r="K46" s="48"/>
      <c r="L46" s="49">
        <f t="shared" si="4"/>
        <v>21.947499999999998</v>
      </c>
      <c r="M46" s="51">
        <f t="shared" si="5"/>
        <v>-1.9253971393204405E-2</v>
      </c>
    </row>
    <row r="47" spans="2:16" ht="18" customHeight="1" x14ac:dyDescent="0.3">
      <c r="B47" s="12">
        <v>31</v>
      </c>
      <c r="C47" s="5">
        <v>24.48</v>
      </c>
      <c r="D47" s="6">
        <f t="shared" si="0"/>
        <v>23.93</v>
      </c>
      <c r="E47" s="5">
        <v>7.89</v>
      </c>
      <c r="F47" s="14">
        <v>2.6589999999999998</v>
      </c>
      <c r="G47" s="14">
        <f t="shared" si="1"/>
        <v>3.5073982666666668</v>
      </c>
      <c r="I47" s="49">
        <f t="shared" si="2"/>
        <v>23.43</v>
      </c>
      <c r="J47" s="50">
        <f t="shared" si="3"/>
        <v>0.12000000000000011</v>
      </c>
      <c r="K47" s="48"/>
      <c r="L47" s="49">
        <f t="shared" si="4"/>
        <v>22.934999999999999</v>
      </c>
      <c r="M47" s="51">
        <f t="shared" si="5"/>
        <v>-2.4737167594300748E-3</v>
      </c>
    </row>
    <row r="48" spans="2:16" ht="18" customHeight="1" x14ac:dyDescent="0.3">
      <c r="B48" s="12">
        <v>32</v>
      </c>
      <c r="C48" s="5">
        <v>25.55</v>
      </c>
      <c r="D48" s="6">
        <f t="shared" si="0"/>
        <v>25</v>
      </c>
      <c r="E48" s="5">
        <v>8.01</v>
      </c>
      <c r="F48" s="14">
        <v>2.7069999999999999</v>
      </c>
      <c r="G48" s="14">
        <f t="shared" si="1"/>
        <v>3.6093333333333333</v>
      </c>
      <c r="I48" s="49">
        <f t="shared" si="2"/>
        <v>24.465</v>
      </c>
      <c r="J48" s="50">
        <f t="shared" si="3"/>
        <v>0.11214953271028044</v>
      </c>
      <c r="K48" s="48"/>
      <c r="L48" s="49">
        <f t="shared" si="4"/>
        <v>23.947499999999998</v>
      </c>
      <c r="M48" s="51">
        <f t="shared" si="5"/>
        <v>-7.5849925504537811E-3</v>
      </c>
    </row>
    <row r="49" spans="2:16" ht="18" customHeight="1" x14ac:dyDescent="0.3">
      <c r="B49" s="12">
        <v>33</v>
      </c>
      <c r="C49" s="5">
        <v>26.52</v>
      </c>
      <c r="D49" s="6">
        <f t="shared" si="0"/>
        <v>25.97</v>
      </c>
      <c r="E49" s="5">
        <v>8.1</v>
      </c>
      <c r="F49" s="14">
        <v>2.75</v>
      </c>
      <c r="G49" s="14">
        <f t="shared" si="1"/>
        <v>3.7022333333333335</v>
      </c>
      <c r="I49" s="49">
        <f t="shared" si="2"/>
        <v>25.484999999999999</v>
      </c>
      <c r="J49" s="50">
        <f t="shared" si="3"/>
        <v>9.2783505154639137E-2</v>
      </c>
      <c r="K49" s="48"/>
      <c r="L49" s="49">
        <f t="shared" si="4"/>
        <v>24.975000000000001</v>
      </c>
      <c r="M49" s="51">
        <f t="shared" si="5"/>
        <v>-1.8986301525138541E-2</v>
      </c>
    </row>
    <row r="50" spans="2:16" ht="18" customHeight="1" x14ac:dyDescent="0.3">
      <c r="B50" s="41">
        <v>34</v>
      </c>
      <c r="C50" s="42">
        <v>27.5</v>
      </c>
      <c r="D50" s="36">
        <f t="shared" si="0"/>
        <v>26.95</v>
      </c>
      <c r="E50" s="37">
        <v>8.1999999999999993</v>
      </c>
      <c r="F50" s="43">
        <v>2.7930000000000001</v>
      </c>
      <c r="G50" s="43">
        <f t="shared" si="1"/>
        <v>3.796618</v>
      </c>
      <c r="H50" s="23"/>
      <c r="I50" s="42">
        <f t="shared" si="2"/>
        <v>26.46</v>
      </c>
      <c r="J50" s="43">
        <f t="shared" si="3"/>
        <v>0.10204081632653021</v>
      </c>
      <c r="K50" s="56"/>
      <c r="L50" s="42">
        <f t="shared" si="4"/>
        <v>25.9725</v>
      </c>
      <c r="M50" s="57">
        <f t="shared" si="5"/>
        <v>9.4946781250164741E-3</v>
      </c>
      <c r="O50" s="28"/>
    </row>
    <row r="51" spans="2:16" ht="18" customHeight="1" x14ac:dyDescent="0.3">
      <c r="B51" s="12">
        <v>35</v>
      </c>
      <c r="C51" s="4">
        <v>28.53</v>
      </c>
      <c r="D51" s="6">
        <f t="shared" si="0"/>
        <v>27.98</v>
      </c>
      <c r="E51" s="4">
        <v>8.3000000000000007</v>
      </c>
      <c r="F51" s="14">
        <v>2.8319999999999999</v>
      </c>
      <c r="G51" s="14">
        <f t="shared" ref="G51:G75" si="6">F51*($C$12+D51)/$C$12</f>
        <v>3.8885248000000003</v>
      </c>
      <c r="I51" s="49">
        <f t="shared" si="2"/>
        <v>27.465</v>
      </c>
      <c r="J51" s="50">
        <f t="shared" si="3"/>
        <v>9.7087378640777974E-2</v>
      </c>
      <c r="K51" s="48"/>
      <c r="L51" s="49">
        <f t="shared" si="4"/>
        <v>26.962499999999999</v>
      </c>
      <c r="M51" s="51">
        <f t="shared" si="5"/>
        <v>-4.9287937171664103E-3</v>
      </c>
      <c r="O51" s="30" t="s">
        <v>26</v>
      </c>
    </row>
    <row r="52" spans="2:16" ht="18" customHeight="1" x14ac:dyDescent="0.4">
      <c r="B52" s="12">
        <v>36</v>
      </c>
      <c r="C52" s="4">
        <v>29.68</v>
      </c>
      <c r="D52" s="6">
        <f t="shared" si="0"/>
        <v>29.13</v>
      </c>
      <c r="E52" s="4">
        <v>8.41</v>
      </c>
      <c r="F52" s="14">
        <v>2.875</v>
      </c>
      <c r="G52" s="14">
        <f t="shared" si="6"/>
        <v>3.9916499999999995</v>
      </c>
      <c r="I52" s="49">
        <f t="shared" si="2"/>
        <v>28.555</v>
      </c>
      <c r="J52" s="50">
        <f t="shared" si="3"/>
        <v>9.5652173913043106E-2</v>
      </c>
      <c r="K52" s="48"/>
      <c r="L52" s="49">
        <f t="shared" si="4"/>
        <v>28.009999999999998</v>
      </c>
      <c r="M52" s="51">
        <f t="shared" si="5"/>
        <v>-1.3167015850778605E-3</v>
      </c>
      <c r="O52" s="30">
        <f>O65-O40</f>
        <v>18.949999999999996</v>
      </c>
      <c r="P52" s="33">
        <f>O52/2</f>
        <v>9.4749999999999979</v>
      </c>
    </row>
    <row r="53" spans="2:16" ht="18" customHeight="1" x14ac:dyDescent="0.3">
      <c r="B53" s="12">
        <v>38</v>
      </c>
      <c r="C53" s="4">
        <v>30.6</v>
      </c>
      <c r="D53" s="6">
        <f t="shared" si="0"/>
        <v>30.05</v>
      </c>
      <c r="E53" s="4">
        <v>8.52</v>
      </c>
      <c r="F53" s="14">
        <v>2.9159999999999999</v>
      </c>
      <c r="G53" s="14">
        <f t="shared" si="6"/>
        <v>4.0843439999999998</v>
      </c>
      <c r="I53" s="49">
        <f t="shared" si="2"/>
        <v>29.59</v>
      </c>
      <c r="J53" s="50">
        <f t="shared" si="3"/>
        <v>0.1195652173913035</v>
      </c>
      <c r="K53" s="48"/>
      <c r="L53" s="49">
        <f t="shared" si="4"/>
        <v>29.072499999999998</v>
      </c>
      <c r="M53" s="51">
        <f t="shared" si="5"/>
        <v>2.3104389834068016E-2</v>
      </c>
      <c r="O53" s="28"/>
    </row>
    <row r="54" spans="2:16" ht="18" customHeight="1" x14ac:dyDescent="0.3">
      <c r="B54" s="12">
        <v>39</v>
      </c>
      <c r="C54" s="4">
        <v>31.55</v>
      </c>
      <c r="D54" s="6">
        <f t="shared" si="0"/>
        <v>31</v>
      </c>
      <c r="E54" s="4">
        <v>8.6300000000000008</v>
      </c>
      <c r="F54" s="14">
        <v>2.9529999999999998</v>
      </c>
      <c r="G54" s="14">
        <f t="shared" si="6"/>
        <v>4.1735733333333327</v>
      </c>
      <c r="I54" s="49">
        <f t="shared" si="2"/>
        <v>30.524999999999999</v>
      </c>
      <c r="J54" s="50">
        <f t="shared" si="3"/>
        <v>0.11578947368421189</v>
      </c>
      <c r="K54" s="48"/>
      <c r="L54" s="49">
        <f t="shared" si="4"/>
        <v>30.057499999999997</v>
      </c>
      <c r="M54" s="51">
        <f t="shared" si="5"/>
        <v>-4.0382285637343583E-3</v>
      </c>
      <c r="P54">
        <f>O65-P52</f>
        <v>27.074999999999999</v>
      </c>
    </row>
    <row r="55" spans="2:16" ht="18" customHeight="1" x14ac:dyDescent="0.3">
      <c r="B55" s="12">
        <v>40</v>
      </c>
      <c r="C55" s="4">
        <v>32.5</v>
      </c>
      <c r="D55" s="6">
        <f t="shared" si="0"/>
        <v>31.95</v>
      </c>
      <c r="E55" s="4">
        <v>8.7799999999999994</v>
      </c>
      <c r="F55" s="14">
        <v>2.9969999999999999</v>
      </c>
      <c r="G55" s="14">
        <f t="shared" si="6"/>
        <v>4.2737220000000002</v>
      </c>
      <c r="I55" s="49">
        <f t="shared" si="2"/>
        <v>31.475000000000001</v>
      </c>
      <c r="J55" s="50">
        <f t="shared" si="3"/>
        <v>0.15789473684210389</v>
      </c>
      <c r="K55" s="48"/>
      <c r="L55" s="49">
        <f t="shared" si="4"/>
        <v>31</v>
      </c>
      <c r="M55" s="51">
        <f t="shared" si="5"/>
        <v>4.4321329639886192E-2</v>
      </c>
    </row>
    <row r="56" spans="2:16" ht="18" customHeight="1" x14ac:dyDescent="0.3">
      <c r="B56" s="12">
        <v>41</v>
      </c>
      <c r="C56" s="4">
        <v>33.58</v>
      </c>
      <c r="D56" s="6">
        <f t="shared" si="0"/>
        <v>33.03</v>
      </c>
      <c r="E56" s="4">
        <v>8.93</v>
      </c>
      <c r="F56" s="14">
        <v>3.0270000000000001</v>
      </c>
      <c r="G56" s="14">
        <f t="shared" si="6"/>
        <v>4.3600908</v>
      </c>
      <c r="I56" s="49">
        <f t="shared" si="2"/>
        <v>32.49</v>
      </c>
      <c r="J56" s="50">
        <f t="shared" si="3"/>
        <v>0.13888888888888898</v>
      </c>
      <c r="K56" s="48"/>
      <c r="L56" s="49">
        <f t="shared" si="4"/>
        <v>31.982500000000002</v>
      </c>
      <c r="M56" s="51">
        <f t="shared" si="5"/>
        <v>-1.8724973352921091E-2</v>
      </c>
    </row>
    <row r="57" spans="2:16" ht="18" customHeight="1" x14ac:dyDescent="0.3">
      <c r="B57" s="12">
        <v>42</v>
      </c>
      <c r="C57" s="4">
        <v>34.18</v>
      </c>
      <c r="D57" s="6">
        <f t="shared" si="0"/>
        <v>33.630000000000003</v>
      </c>
      <c r="E57" s="4">
        <v>9.0500000000000007</v>
      </c>
      <c r="F57" s="14">
        <v>3.05</v>
      </c>
      <c r="G57" s="14">
        <f t="shared" si="6"/>
        <v>4.4176199999999994</v>
      </c>
      <c r="I57" s="49">
        <f t="shared" si="2"/>
        <v>33.33</v>
      </c>
      <c r="J57" s="50">
        <f t="shared" si="3"/>
        <v>0.20000000000000118</v>
      </c>
      <c r="K57" s="48"/>
      <c r="L57" s="49">
        <f t="shared" si="4"/>
        <v>32.909999999999997</v>
      </c>
      <c r="M57" s="51">
        <f t="shared" si="5"/>
        <v>7.2751322751324371E-2</v>
      </c>
    </row>
    <row r="58" spans="2:16" ht="18" customHeight="1" x14ac:dyDescent="0.3">
      <c r="B58" s="12">
        <v>43</v>
      </c>
      <c r="C58" s="4">
        <v>34.549999999999997</v>
      </c>
      <c r="D58" s="6">
        <f t="shared" si="0"/>
        <v>34</v>
      </c>
      <c r="E58" s="4">
        <v>9.1300000000000008</v>
      </c>
      <c r="F58" s="14">
        <v>3.0659999999999998</v>
      </c>
      <c r="G58" s="14">
        <f t="shared" si="6"/>
        <v>4.4559199999999999</v>
      </c>
      <c r="I58" s="49">
        <f t="shared" si="2"/>
        <v>33.814999999999998</v>
      </c>
      <c r="J58" s="50">
        <f t="shared" si="3"/>
        <v>0.21621621621621789</v>
      </c>
      <c r="K58" s="48"/>
      <c r="L58" s="49">
        <f t="shared" si="4"/>
        <v>33.572499999999998</v>
      </c>
      <c r="M58" s="51">
        <f t="shared" si="5"/>
        <v>3.3435497353024195E-2</v>
      </c>
    </row>
    <row r="59" spans="2:16" ht="18" customHeight="1" x14ac:dyDescent="0.3">
      <c r="B59" s="12">
        <v>44</v>
      </c>
      <c r="C59" s="4">
        <v>35</v>
      </c>
      <c r="D59" s="6">
        <f t="shared" si="0"/>
        <v>34.450000000000003</v>
      </c>
      <c r="E59" s="4">
        <v>9.23</v>
      </c>
      <c r="F59" s="14">
        <v>3.081</v>
      </c>
      <c r="G59" s="14">
        <f t="shared" si="6"/>
        <v>4.4962060000000008</v>
      </c>
      <c r="I59" s="49">
        <f t="shared" si="2"/>
        <v>34.225000000000001</v>
      </c>
      <c r="J59" s="50">
        <f t="shared" si="3"/>
        <v>0.22222222222222002</v>
      </c>
      <c r="K59" s="48"/>
      <c r="L59" s="49">
        <f t="shared" si="4"/>
        <v>34.019999999999996</v>
      </c>
      <c r="M59" s="51">
        <f t="shared" si="5"/>
        <v>1.4648795136590414E-2</v>
      </c>
    </row>
    <row r="60" spans="2:16" ht="18" customHeight="1" x14ac:dyDescent="0.3">
      <c r="B60" s="12">
        <v>45</v>
      </c>
      <c r="C60" s="4">
        <v>35.49</v>
      </c>
      <c r="D60" s="6">
        <f t="shared" si="0"/>
        <v>34.940000000000005</v>
      </c>
      <c r="E60" s="4">
        <v>9.4</v>
      </c>
      <c r="F60" s="14">
        <v>3.0990000000000002</v>
      </c>
      <c r="G60" s="14">
        <f t="shared" si="6"/>
        <v>4.5427208000000006</v>
      </c>
      <c r="I60" s="49">
        <f t="shared" si="2"/>
        <v>34.695000000000007</v>
      </c>
      <c r="J60" s="50">
        <f t="shared" si="3"/>
        <v>0.34693877551020252</v>
      </c>
      <c r="K60" s="48"/>
      <c r="L60" s="49">
        <f t="shared" si="4"/>
        <v>34.460000000000008</v>
      </c>
      <c r="M60" s="51">
        <f t="shared" si="5"/>
        <v>0.26535436869783174</v>
      </c>
    </row>
    <row r="61" spans="2:16" ht="18" customHeight="1" x14ac:dyDescent="0.3">
      <c r="B61" s="12">
        <v>46</v>
      </c>
      <c r="C61" s="4">
        <v>36.049999999999997</v>
      </c>
      <c r="D61" s="6">
        <f t="shared" si="0"/>
        <v>35.5</v>
      </c>
      <c r="E61" s="4">
        <v>9.6300000000000008</v>
      </c>
      <c r="F61" s="14">
        <v>3.1219999999999999</v>
      </c>
      <c r="G61" s="14">
        <f t="shared" si="6"/>
        <v>4.5997466666666664</v>
      </c>
      <c r="I61" s="49">
        <f t="shared" si="2"/>
        <v>35.22</v>
      </c>
      <c r="J61" s="50">
        <f t="shared" si="3"/>
        <v>0.41071428571429003</v>
      </c>
      <c r="K61" s="48"/>
      <c r="L61" s="49">
        <f t="shared" si="4"/>
        <v>34.957500000000003</v>
      </c>
      <c r="M61" s="51">
        <f t="shared" si="5"/>
        <v>0.12147716229350199</v>
      </c>
    </row>
    <row r="62" spans="2:16" ht="18" customHeight="1" x14ac:dyDescent="0.3">
      <c r="B62" s="12">
        <v>47</v>
      </c>
      <c r="C62" s="4">
        <v>36.549999999999997</v>
      </c>
      <c r="D62" s="6">
        <f t="shared" si="0"/>
        <v>36</v>
      </c>
      <c r="E62" s="4">
        <v>9.9</v>
      </c>
      <c r="F62" s="14">
        <v>3.145</v>
      </c>
      <c r="G62" s="14">
        <f t="shared" si="6"/>
        <v>4.6546000000000003</v>
      </c>
      <c r="I62" s="49">
        <f t="shared" si="2"/>
        <v>35.75</v>
      </c>
      <c r="J62" s="50">
        <f t="shared" si="3"/>
        <v>0.53999999999999915</v>
      </c>
      <c r="K62" s="48"/>
      <c r="L62" s="49">
        <f t="shared" si="4"/>
        <v>35.484999999999999</v>
      </c>
      <c r="M62" s="51">
        <f t="shared" si="5"/>
        <v>0.24393530997303556</v>
      </c>
    </row>
    <row r="63" spans="2:16" ht="18" customHeight="1" x14ac:dyDescent="0.3">
      <c r="B63" s="12">
        <v>48</v>
      </c>
      <c r="C63" s="4">
        <v>37.1</v>
      </c>
      <c r="D63" s="6">
        <f t="shared" si="0"/>
        <v>36.550000000000004</v>
      </c>
      <c r="E63" s="4">
        <v>10.29</v>
      </c>
      <c r="F63" s="14">
        <v>3.1880000000000002</v>
      </c>
      <c r="G63" s="14">
        <f t="shared" si="6"/>
        <v>4.7416186666666675</v>
      </c>
      <c r="I63" s="49">
        <f t="shared" si="2"/>
        <v>36.275000000000006</v>
      </c>
      <c r="J63" s="50">
        <f t="shared" si="3"/>
        <v>0.70909090909090144</v>
      </c>
      <c r="K63" s="48"/>
      <c r="L63" s="58">
        <f t="shared" si="4"/>
        <v>36.012500000000003</v>
      </c>
      <c r="M63" s="59">
        <f t="shared" si="5"/>
        <v>0.32207792207790564</v>
      </c>
      <c r="N63" s="28"/>
      <c r="O63" s="23"/>
      <c r="P63" s="23"/>
    </row>
    <row r="64" spans="2:16" ht="18" customHeight="1" x14ac:dyDescent="0.35">
      <c r="B64" s="12">
        <v>49</v>
      </c>
      <c r="C64" s="4">
        <v>37.75</v>
      </c>
      <c r="D64" s="6">
        <f t="shared" si="0"/>
        <v>37.200000000000003</v>
      </c>
      <c r="E64" s="4">
        <v>10.73</v>
      </c>
      <c r="F64" s="14">
        <v>3.282</v>
      </c>
      <c r="G64" s="14">
        <f t="shared" si="6"/>
        <v>4.909872</v>
      </c>
      <c r="I64" s="49">
        <f t="shared" si="2"/>
        <v>36.875</v>
      </c>
      <c r="J64" s="50">
        <f t="shared" si="3"/>
        <v>0.6769230769230804</v>
      </c>
      <c r="K64" s="48"/>
      <c r="L64" s="58">
        <f t="shared" si="4"/>
        <v>36.575000000000003</v>
      </c>
      <c r="M64" s="59">
        <f t="shared" si="5"/>
        <v>-5.3613053613035581E-2</v>
      </c>
      <c r="N64" s="30" t="s">
        <v>10</v>
      </c>
      <c r="O64" s="26" t="s">
        <v>24</v>
      </c>
      <c r="P64" s="25"/>
    </row>
    <row r="65" spans="2:16" ht="18" customHeight="1" x14ac:dyDescent="0.35">
      <c r="B65" s="12">
        <v>50</v>
      </c>
      <c r="C65" s="4">
        <v>38.47</v>
      </c>
      <c r="D65" s="6">
        <f t="shared" si="0"/>
        <v>37.92</v>
      </c>
      <c r="E65" s="4">
        <v>10.99</v>
      </c>
      <c r="F65" s="14">
        <v>3.379</v>
      </c>
      <c r="G65" s="14">
        <f t="shared" si="6"/>
        <v>5.0874224000000003</v>
      </c>
      <c r="I65" s="49">
        <f t="shared" si="2"/>
        <v>37.56</v>
      </c>
      <c r="J65" s="50">
        <f t="shared" si="3"/>
        <v>0.36111111111111138</v>
      </c>
      <c r="K65" s="48"/>
      <c r="L65" s="49">
        <f t="shared" si="4"/>
        <v>37.217500000000001</v>
      </c>
      <c r="M65" s="51">
        <f t="shared" si="5"/>
        <v>-0.46103936614885838</v>
      </c>
      <c r="N65" s="30">
        <v>10.3</v>
      </c>
      <c r="O65" s="26">
        <v>36.549999999999997</v>
      </c>
      <c r="P65" s="25" t="s">
        <v>8</v>
      </c>
    </row>
    <row r="66" spans="2:16" ht="18" customHeight="1" x14ac:dyDescent="0.3">
      <c r="B66" s="12">
        <v>51</v>
      </c>
      <c r="C66" s="4">
        <v>39</v>
      </c>
      <c r="D66" s="6">
        <f t="shared" si="0"/>
        <v>38.450000000000003</v>
      </c>
      <c r="E66" s="4">
        <v>11.14</v>
      </c>
      <c r="F66" s="14">
        <v>3.468</v>
      </c>
      <c r="G66" s="14">
        <f t="shared" si="6"/>
        <v>5.2459280000000001</v>
      </c>
      <c r="I66" s="49">
        <f t="shared" si="2"/>
        <v>38.185000000000002</v>
      </c>
      <c r="J66" s="50">
        <f t="shared" si="3"/>
        <v>0.28301886792452835</v>
      </c>
      <c r="K66" s="48"/>
      <c r="L66" s="49">
        <f t="shared" si="4"/>
        <v>37.872500000000002</v>
      </c>
      <c r="M66" s="51">
        <f t="shared" si="5"/>
        <v>-0.12494758909853285</v>
      </c>
      <c r="N66" s="31"/>
      <c r="O66" s="23"/>
      <c r="P66" s="23"/>
    </row>
    <row r="67" spans="2:16" ht="18" customHeight="1" x14ac:dyDescent="0.3">
      <c r="B67" s="12">
        <v>52</v>
      </c>
      <c r="C67" s="4">
        <v>39.979999999999997</v>
      </c>
      <c r="D67" s="6">
        <f t="shared" si="0"/>
        <v>39.43</v>
      </c>
      <c r="E67" s="4">
        <v>11.31</v>
      </c>
      <c r="F67" s="14">
        <v>3.6230000000000002</v>
      </c>
      <c r="G67" s="14">
        <f t="shared" si="6"/>
        <v>5.5277318666666675</v>
      </c>
      <c r="I67" s="49">
        <f t="shared" si="2"/>
        <v>38.94</v>
      </c>
      <c r="J67" s="50">
        <f t="shared" si="3"/>
        <v>0.17346938775510251</v>
      </c>
      <c r="K67" s="48"/>
      <c r="L67" s="49">
        <f t="shared" si="4"/>
        <v>38.5625</v>
      </c>
      <c r="M67" s="51">
        <f t="shared" si="5"/>
        <v>-0.14509864923102847</v>
      </c>
    </row>
    <row r="68" spans="2:16" ht="18" customHeight="1" x14ac:dyDescent="0.3">
      <c r="B68" s="12">
        <v>53</v>
      </c>
      <c r="C68" s="4">
        <v>41.05</v>
      </c>
      <c r="D68" s="6">
        <f t="shared" si="0"/>
        <v>40.5</v>
      </c>
      <c r="E68" s="4">
        <v>11.44</v>
      </c>
      <c r="F68" s="14">
        <v>3.8</v>
      </c>
      <c r="G68" s="14">
        <f t="shared" si="6"/>
        <v>5.8519999999999994</v>
      </c>
      <c r="I68" s="49">
        <f t="shared" si="2"/>
        <v>39.965000000000003</v>
      </c>
      <c r="J68" s="50">
        <f t="shared" si="3"/>
        <v>0.12149532710280278</v>
      </c>
      <c r="K68" s="48"/>
      <c r="L68" s="49">
        <f t="shared" si="4"/>
        <v>39.452500000000001</v>
      </c>
      <c r="M68" s="51">
        <f t="shared" si="5"/>
        <v>-5.0706400636389697E-2</v>
      </c>
    </row>
    <row r="69" spans="2:16" ht="18" customHeight="1" x14ac:dyDescent="0.3">
      <c r="B69" s="12">
        <v>54</v>
      </c>
      <c r="C69" s="4">
        <v>42</v>
      </c>
      <c r="D69" s="6">
        <f t="shared" si="0"/>
        <v>41.45</v>
      </c>
      <c r="E69" s="4">
        <v>11.52</v>
      </c>
      <c r="F69" s="4">
        <v>4.05</v>
      </c>
      <c r="G69" s="14">
        <f t="shared" si="6"/>
        <v>6.2883000000000004</v>
      </c>
      <c r="I69" s="49">
        <f t="shared" si="2"/>
        <v>40.975000000000001</v>
      </c>
      <c r="J69" s="50">
        <f t="shared" si="3"/>
        <v>8.4210526315789291E-2</v>
      </c>
      <c r="K69" s="48"/>
      <c r="L69" s="49">
        <f t="shared" si="4"/>
        <v>40.47</v>
      </c>
      <c r="M69" s="51">
        <f t="shared" si="5"/>
        <v>-3.6915644343577782E-2</v>
      </c>
    </row>
    <row r="70" spans="2:16" ht="18" customHeight="1" x14ac:dyDescent="0.3">
      <c r="B70" s="12">
        <v>55</v>
      </c>
      <c r="C70" s="4">
        <v>43.05</v>
      </c>
      <c r="D70" s="6">
        <f t="shared" si="0"/>
        <v>42.5</v>
      </c>
      <c r="E70" s="4">
        <v>11.6</v>
      </c>
      <c r="F70" s="4">
        <v>4.22</v>
      </c>
      <c r="G70" s="14">
        <f t="shared" si="6"/>
        <v>6.6113333333333326</v>
      </c>
      <c r="I70" s="49">
        <f t="shared" si="2"/>
        <v>41.975000000000001</v>
      </c>
      <c r="J70" s="50">
        <f t="shared" si="3"/>
        <v>7.6190476190476461E-2</v>
      </c>
      <c r="K70" s="48"/>
      <c r="L70" s="49">
        <f t="shared" si="4"/>
        <v>41.475000000000001</v>
      </c>
      <c r="M70" s="51">
        <f t="shared" si="5"/>
        <v>-8.0200501253128303E-3</v>
      </c>
    </row>
    <row r="71" spans="2:16" ht="18" customHeight="1" x14ac:dyDescent="0.3">
      <c r="B71" s="12">
        <v>56</v>
      </c>
      <c r="C71" s="4">
        <v>44.08</v>
      </c>
      <c r="D71" s="6">
        <f t="shared" si="0"/>
        <v>43.53</v>
      </c>
      <c r="E71" s="4">
        <v>11.66</v>
      </c>
      <c r="F71" s="4">
        <v>4.3899999999999997</v>
      </c>
      <c r="G71" s="14">
        <f t="shared" si="6"/>
        <v>6.9379559999999989</v>
      </c>
      <c r="I71" s="49">
        <f t="shared" si="2"/>
        <v>43.015000000000001</v>
      </c>
      <c r="J71" s="50">
        <f t="shared" si="3"/>
        <v>5.8252427184466438E-2</v>
      </c>
      <c r="K71" s="48"/>
      <c r="L71" s="49">
        <f t="shared" si="4"/>
        <v>42.495000000000005</v>
      </c>
      <c r="M71" s="51">
        <f t="shared" si="5"/>
        <v>-1.724812404424042E-2</v>
      </c>
    </row>
    <row r="72" spans="2:16" ht="18" customHeight="1" x14ac:dyDescent="0.3">
      <c r="B72" s="12">
        <v>57</v>
      </c>
      <c r="C72" s="4">
        <v>45.12</v>
      </c>
      <c r="D72" s="6">
        <f t="shared" si="0"/>
        <v>44.57</v>
      </c>
      <c r="E72" s="4">
        <v>11.72</v>
      </c>
      <c r="F72" s="4">
        <v>4.5599999999999996</v>
      </c>
      <c r="G72" s="14">
        <f t="shared" si="6"/>
        <v>7.2698559999999981</v>
      </c>
      <c r="I72" s="49">
        <f t="shared" si="2"/>
        <v>44.05</v>
      </c>
      <c r="J72" s="50">
        <f t="shared" si="3"/>
        <v>5.7692307692308216E-2</v>
      </c>
      <c r="K72" s="48"/>
      <c r="L72" s="49">
        <f t="shared" si="4"/>
        <v>43.532499999999999</v>
      </c>
      <c r="M72" s="51">
        <f t="shared" si="5"/>
        <v>-5.4117825329296962E-4</v>
      </c>
    </row>
    <row r="73" spans="2:16" ht="18" customHeight="1" x14ac:dyDescent="0.3">
      <c r="B73" s="12">
        <v>58</v>
      </c>
      <c r="C73" s="4">
        <v>46.05</v>
      </c>
      <c r="D73" s="6">
        <f t="shared" si="0"/>
        <v>45.5</v>
      </c>
      <c r="E73" s="4">
        <v>11.76</v>
      </c>
      <c r="F73" s="4">
        <v>4.7</v>
      </c>
      <c r="G73" s="14">
        <f t="shared" si="6"/>
        <v>7.5513333333333339</v>
      </c>
      <c r="I73" s="49">
        <f t="shared" si="2"/>
        <v>45.034999999999997</v>
      </c>
      <c r="J73" s="50">
        <f t="shared" si="3"/>
        <v>4.3010752688171137E-2</v>
      </c>
      <c r="K73" s="48"/>
      <c r="L73" s="49">
        <f t="shared" si="4"/>
        <v>44.542499999999997</v>
      </c>
      <c r="M73" s="51">
        <f t="shared" si="5"/>
        <v>-1.4905131983895519E-2</v>
      </c>
    </row>
    <row r="74" spans="2:16" ht="18" customHeight="1" x14ac:dyDescent="0.3">
      <c r="B74" s="12">
        <v>59</v>
      </c>
      <c r="C74" s="4">
        <v>47.28</v>
      </c>
      <c r="D74" s="6">
        <f t="shared" si="0"/>
        <v>46.730000000000004</v>
      </c>
      <c r="E74" s="4">
        <v>11.81</v>
      </c>
      <c r="F74" s="4">
        <v>4.88</v>
      </c>
      <c r="G74" s="14">
        <f t="shared" si="6"/>
        <v>7.9205653333333341</v>
      </c>
      <c r="I74" s="49">
        <f t="shared" si="2"/>
        <v>46.115000000000002</v>
      </c>
      <c r="J74" s="50">
        <f t="shared" si="3"/>
        <v>4.0650406504065484E-2</v>
      </c>
      <c r="K74" s="48"/>
      <c r="L74" s="49">
        <f t="shared" si="4"/>
        <v>45.575000000000003</v>
      </c>
      <c r="M74" s="51">
        <f t="shared" si="5"/>
        <v>-2.1855057260237423E-3</v>
      </c>
    </row>
    <row r="75" spans="2:16" ht="18" customHeight="1" x14ac:dyDescent="0.3">
      <c r="B75" s="12">
        <v>60</v>
      </c>
      <c r="C75" s="4">
        <v>48.7</v>
      </c>
      <c r="D75" s="6">
        <f t="shared" si="0"/>
        <v>48.150000000000006</v>
      </c>
      <c r="E75" s="4">
        <v>11.85</v>
      </c>
      <c r="F75" s="4">
        <v>5.1100000000000003</v>
      </c>
      <c r="G75" s="14">
        <f t="shared" si="6"/>
        <v>8.3906200000000002</v>
      </c>
      <c r="I75" s="49">
        <f t="shared" si="2"/>
        <v>47.440000000000005</v>
      </c>
      <c r="J75" s="50">
        <f t="shared" si="3"/>
        <v>2.8169014084506408E-2</v>
      </c>
      <c r="K75" s="48"/>
      <c r="L75" s="49">
        <f t="shared" si="4"/>
        <v>46.777500000000003</v>
      </c>
      <c r="M75" s="51">
        <f t="shared" si="5"/>
        <v>-9.4199188072143763E-3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Exp_Data_#05</vt:lpstr>
    </vt:vector>
  </TitlesOfParts>
  <Company>Universidade do Porto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UP</cp:lastModifiedBy>
  <dcterms:created xsi:type="dcterms:W3CDTF">2020-05-08T09:45:43Z</dcterms:created>
  <dcterms:modified xsi:type="dcterms:W3CDTF">2020-05-09T09:39:52Z</dcterms:modified>
</cp:coreProperties>
</file>