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B_QB_2020\TP#3\"/>
    </mc:Choice>
  </mc:AlternateContent>
  <bookViews>
    <workbookView xWindow="0" yWindow="0" windowWidth="23040" windowHeight="8676" activeTab="4"/>
  </bookViews>
  <sheets>
    <sheet name="Experimental _data" sheetId="5" r:id="rId1"/>
    <sheet name="Cal01" sheetId="1" r:id="rId2"/>
    <sheet name="Cal02" sheetId="2" r:id="rId3"/>
    <sheet name="NAF01" sheetId="3" r:id="rId4"/>
    <sheet name="NAF02" sheetId="4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3" l="1"/>
  <c r="H33" i="3" s="1"/>
  <c r="H18" i="3" s="1"/>
  <c r="H31" i="3"/>
  <c r="H30" i="3"/>
  <c r="H23" i="3"/>
  <c r="H32" i="2"/>
  <c r="H33" i="2" s="1"/>
  <c r="H18" i="2" s="1"/>
  <c r="H31" i="2"/>
  <c r="H30" i="2"/>
  <c r="H23" i="2"/>
  <c r="H32" i="1"/>
  <c r="H33" i="1" s="1"/>
  <c r="H18" i="1" s="1"/>
  <c r="H31" i="1"/>
  <c r="H30" i="1"/>
  <c r="H23" i="1"/>
  <c r="H7" i="4"/>
  <c r="H18" i="4"/>
  <c r="H33" i="4"/>
  <c r="H32" i="4"/>
  <c r="H31" i="4"/>
  <c r="H30" i="4"/>
  <c r="H19" i="4"/>
  <c r="H19" i="3" l="1"/>
  <c r="H22" i="3"/>
  <c r="H25" i="3" s="1"/>
  <c r="H21" i="3"/>
  <c r="H19" i="2"/>
  <c r="H22" i="2"/>
  <c r="H25" i="2" s="1"/>
  <c r="H21" i="2"/>
  <c r="H19" i="1"/>
  <c r="H22" i="1"/>
  <c r="H21" i="1"/>
  <c r="H14" i="4"/>
  <c r="H13" i="4"/>
  <c r="H15" i="4" s="1"/>
  <c r="H8" i="4"/>
  <c r="H9" i="4"/>
  <c r="H14" i="3"/>
  <c r="H13" i="3"/>
  <c r="H15" i="3" s="1"/>
  <c r="H8" i="3"/>
  <c r="H7" i="3"/>
  <c r="H9" i="3" s="1"/>
  <c r="H14" i="1"/>
  <c r="H13" i="1"/>
  <c r="H8" i="1"/>
  <c r="H7" i="1"/>
  <c r="H9" i="1" s="1"/>
  <c r="H25" i="1" l="1"/>
  <c r="H23" i="4"/>
  <c r="H15" i="1"/>
  <c r="H21" i="4"/>
  <c r="H22" i="4"/>
  <c r="H14" i="2"/>
  <c r="H13" i="2"/>
  <c r="H8" i="2"/>
  <c r="H7" i="2"/>
  <c r="F13" i="5" l="1"/>
  <c r="H15" i="2"/>
  <c r="H25" i="4"/>
  <c r="F14" i="5" s="1"/>
  <c r="F10" i="5"/>
  <c r="H9" i="2"/>
  <c r="F11" i="5"/>
</calcChain>
</file>

<file path=xl/sharedStrings.xml><?xml version="1.0" encoding="utf-8"?>
<sst xmlns="http://schemas.openxmlformats.org/spreadsheetml/2006/main" count="182" uniqueCount="40">
  <si>
    <t>Tempo/ s</t>
  </si>
  <si>
    <t>Cal</t>
  </si>
  <si>
    <t>AB01</t>
  </si>
  <si>
    <t>slope</t>
  </si>
  <si>
    <t>intercept</t>
  </si>
  <si>
    <t>t1/s</t>
  </si>
  <si>
    <t>t2/s</t>
  </si>
  <si>
    <r>
      <t>°</t>
    </r>
    <r>
      <rPr>
        <b/>
        <sz val="10"/>
        <color rgb="FF000000"/>
        <rFont val="Calibri"/>
        <family val="2"/>
        <scheme val="minor"/>
      </rPr>
      <t>C</t>
    </r>
  </si>
  <si>
    <r>
      <t>°</t>
    </r>
    <r>
      <rPr>
        <b/>
        <sz val="10"/>
        <color rgb="FF000000"/>
        <rFont val="Calibri"/>
        <family val="2"/>
        <scheme val="minor"/>
      </rPr>
      <t>C/s</t>
    </r>
  </si>
  <si>
    <t>Final period</t>
  </si>
  <si>
    <t>Interpolation</t>
  </si>
  <si>
    <t>t3/s</t>
  </si>
  <si>
    <t>t4/s</t>
  </si>
  <si>
    <t>t_interpolation /s</t>
  </si>
  <si>
    <r>
      <rPr>
        <b/>
        <sz val="11"/>
        <color theme="1"/>
        <rFont val="Symbol"/>
        <family val="1"/>
        <charset val="2"/>
      </rPr>
      <t>D</t>
    </r>
    <r>
      <rPr>
        <b/>
        <sz val="11"/>
        <color theme="1"/>
        <rFont val="Calibri"/>
        <family val="2"/>
      </rPr>
      <t>Tad / K</t>
    </r>
  </si>
  <si>
    <t>Initial period</t>
  </si>
  <si>
    <t>Experimental DATA</t>
  </si>
  <si>
    <t>Ti(180)</t>
  </si>
  <si>
    <t>Tf(180)</t>
  </si>
  <si>
    <t xml:space="preserve">CAL 01 </t>
  </si>
  <si>
    <t>CAL 02</t>
  </si>
  <si>
    <t>NAF 01</t>
  </si>
  <si>
    <t>NAF 02</t>
  </si>
  <si>
    <t>Mass/g</t>
  </si>
  <si>
    <t>J/g</t>
  </si>
  <si>
    <t>TP3</t>
  </si>
  <si>
    <t>LABQF2020</t>
  </si>
  <si>
    <r>
      <rPr>
        <i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(BA)</t>
    </r>
  </si>
  <si>
    <r>
      <rPr>
        <b/>
        <sz val="11"/>
        <color theme="1"/>
        <rFont val="Symbol"/>
        <family val="1"/>
        <charset val="2"/>
      </rPr>
      <t>D</t>
    </r>
    <r>
      <rPr>
        <b/>
        <i/>
        <sz val="11"/>
        <color theme="1"/>
        <rFont val="Calibri"/>
        <family val="2"/>
      </rPr>
      <t>T</t>
    </r>
    <r>
      <rPr>
        <b/>
        <sz val="11"/>
        <color theme="1"/>
        <rFont val="Calibri"/>
        <family val="2"/>
      </rPr>
      <t>ad / K</t>
    </r>
  </si>
  <si>
    <t>Exp #</t>
  </si>
  <si>
    <t>&lt;T&gt;i</t>
  </si>
  <si>
    <t>K</t>
  </si>
  <si>
    <t>s-1</t>
  </si>
  <si>
    <t>&lt;T&gt;f</t>
  </si>
  <si>
    <r>
      <t>°</t>
    </r>
    <r>
      <rPr>
        <b/>
        <sz val="10"/>
        <color rgb="FF000000"/>
        <rFont val="Calibri"/>
        <family val="2"/>
        <scheme val="minor"/>
      </rPr>
      <t>C or K</t>
    </r>
  </si>
  <si>
    <t>interpolation_cal</t>
  </si>
  <si>
    <t>ti_1/s</t>
  </si>
  <si>
    <t>ti_2/s</t>
  </si>
  <si>
    <t>t_interpolation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</si>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</sst>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0E+00"/>
    <numFmt numFmtId="166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Symbol"/>
      <family val="1"/>
      <charset val="2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Symbol"/>
      <family val="1"/>
      <charset val="2"/>
    </font>
    <font>
      <b/>
      <sz val="11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373A3C"/>
      <name val="Segoe UI"/>
      <family val="2"/>
    </font>
    <font>
      <sz val="8"/>
      <color rgb="FF222222"/>
      <name val="Arial"/>
      <family val="2"/>
    </font>
    <font>
      <b/>
      <sz val="2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0" fontId="0" fillId="2" borderId="0" xfId="0" applyFill="1"/>
    <xf numFmtId="0" fontId="2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5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8" fillId="0" borderId="0" xfId="0" applyFont="1" applyAlignment="1">
      <alignment horizontal="right"/>
    </xf>
    <xf numFmtId="0" fontId="2" fillId="0" borderId="0" xfId="0" applyFont="1"/>
    <xf numFmtId="0" fontId="9" fillId="0" borderId="0" xfId="0" applyFont="1"/>
    <xf numFmtId="164" fontId="0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right"/>
    </xf>
    <xf numFmtId="0" fontId="10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11" fillId="4" borderId="0" xfId="0" applyFont="1" applyFill="1"/>
    <xf numFmtId="0" fontId="12" fillId="4" borderId="0" xfId="0" applyFont="1" applyFill="1"/>
    <xf numFmtId="0" fontId="4" fillId="0" borderId="0" xfId="0" applyFont="1" applyAlignment="1">
      <alignment horizontal="center" vertical="center" readingOrder="1"/>
    </xf>
    <xf numFmtId="166" fontId="0" fillId="5" borderId="0" xfId="0" applyNumberForma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CAL01</a:t>
            </a:r>
          </a:p>
        </c:rich>
      </c:tx>
      <c:layout>
        <c:manualLayout>
          <c:xMode val="edge"/>
          <c:yMode val="edge"/>
          <c:x val="0.68383333333333329"/>
          <c:y val="0.4885590599876314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435870516185476"/>
          <c:y val="0.15011759282777826"/>
          <c:w val="0.81164129483814518"/>
          <c:h val="0.73234931739647657"/>
        </c:manualLayout>
      </c:layout>
      <c:scatterChart>
        <c:scatterStyle val="lineMarker"/>
        <c:varyColors val="0"/>
        <c:ser>
          <c:idx val="2"/>
          <c:order val="0"/>
          <c:spPr>
            <a:ln w="9525">
              <a:solidFill>
                <a:srgbClr val="C00000"/>
              </a:solidFill>
            </a:ln>
          </c:spPr>
          <c:marker>
            <c:symbol val="square"/>
            <c:size val="4"/>
            <c:spPr>
              <a:solidFill>
                <a:srgbClr val="C00000"/>
              </a:solidFill>
            </c:spPr>
          </c:marker>
          <c:xVal>
            <c:numRef>
              <c:f>'Cal01'!$D$7:$D$100</c:f>
              <c:numCache>
                <c:formatCode>General</c:formatCode>
                <c:ptCount val="9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</c:numCache>
            </c:numRef>
          </c:xVal>
          <c:yVal>
            <c:numRef>
              <c:f>'Cal01'!$E$7:$E$100</c:f>
              <c:numCache>
                <c:formatCode>0.00</c:formatCode>
                <c:ptCount val="94"/>
                <c:pt idx="0">
                  <c:v>21.5</c:v>
                </c:pt>
                <c:pt idx="1">
                  <c:v>21.51</c:v>
                </c:pt>
                <c:pt idx="2">
                  <c:v>21.52</c:v>
                </c:pt>
                <c:pt idx="3">
                  <c:v>21.53</c:v>
                </c:pt>
                <c:pt idx="4">
                  <c:v>21.545000000000002</c:v>
                </c:pt>
                <c:pt idx="5">
                  <c:v>21.55</c:v>
                </c:pt>
                <c:pt idx="6">
                  <c:v>21.56</c:v>
                </c:pt>
                <c:pt idx="7">
                  <c:v>21.574999999999999</c:v>
                </c:pt>
                <c:pt idx="8">
                  <c:v>21.58</c:v>
                </c:pt>
                <c:pt idx="9">
                  <c:v>21.59</c:v>
                </c:pt>
                <c:pt idx="10">
                  <c:v>21.6</c:v>
                </c:pt>
                <c:pt idx="11">
                  <c:v>21.61</c:v>
                </c:pt>
                <c:pt idx="12">
                  <c:v>21.62</c:v>
                </c:pt>
                <c:pt idx="13">
                  <c:v>21.63</c:v>
                </c:pt>
                <c:pt idx="14">
                  <c:v>21.64</c:v>
                </c:pt>
                <c:pt idx="15">
                  <c:v>21.65</c:v>
                </c:pt>
                <c:pt idx="16">
                  <c:v>21.66</c:v>
                </c:pt>
                <c:pt idx="17">
                  <c:v>21.67</c:v>
                </c:pt>
                <c:pt idx="18">
                  <c:v>21.68</c:v>
                </c:pt>
                <c:pt idx="19">
                  <c:v>21.69</c:v>
                </c:pt>
                <c:pt idx="20">
                  <c:v>21.7</c:v>
                </c:pt>
                <c:pt idx="21">
                  <c:v>21.72</c:v>
                </c:pt>
                <c:pt idx="22">
                  <c:v>21.75</c:v>
                </c:pt>
                <c:pt idx="23">
                  <c:v>21.85</c:v>
                </c:pt>
                <c:pt idx="24">
                  <c:v>22</c:v>
                </c:pt>
                <c:pt idx="25">
                  <c:v>22.4</c:v>
                </c:pt>
                <c:pt idx="26">
                  <c:v>22.8</c:v>
                </c:pt>
                <c:pt idx="27">
                  <c:v>23.6</c:v>
                </c:pt>
                <c:pt idx="28">
                  <c:v>24.4</c:v>
                </c:pt>
                <c:pt idx="29">
                  <c:v>25.2</c:v>
                </c:pt>
                <c:pt idx="30">
                  <c:v>26</c:v>
                </c:pt>
                <c:pt idx="31">
                  <c:v>26.8</c:v>
                </c:pt>
                <c:pt idx="32">
                  <c:v>27.6</c:v>
                </c:pt>
                <c:pt idx="33">
                  <c:v>28.4</c:v>
                </c:pt>
                <c:pt idx="34">
                  <c:v>29.2</c:v>
                </c:pt>
                <c:pt idx="35">
                  <c:v>30</c:v>
                </c:pt>
                <c:pt idx="36">
                  <c:v>30.8</c:v>
                </c:pt>
                <c:pt idx="37">
                  <c:v>31.6</c:v>
                </c:pt>
                <c:pt idx="38">
                  <c:v>32.4</c:v>
                </c:pt>
                <c:pt idx="39">
                  <c:v>33.200000000000003</c:v>
                </c:pt>
                <c:pt idx="40">
                  <c:v>34</c:v>
                </c:pt>
                <c:pt idx="41">
                  <c:v>34.700000000000003</c:v>
                </c:pt>
                <c:pt idx="42">
                  <c:v>35.4</c:v>
                </c:pt>
                <c:pt idx="43">
                  <c:v>36</c:v>
                </c:pt>
                <c:pt idx="44">
                  <c:v>36.6</c:v>
                </c:pt>
                <c:pt idx="45">
                  <c:v>37.1</c:v>
                </c:pt>
                <c:pt idx="46">
                  <c:v>37.6</c:v>
                </c:pt>
                <c:pt idx="47">
                  <c:v>38</c:v>
                </c:pt>
                <c:pt idx="48">
                  <c:v>38.4</c:v>
                </c:pt>
                <c:pt idx="49">
                  <c:v>38.6</c:v>
                </c:pt>
                <c:pt idx="50">
                  <c:v>38.799999999999997</c:v>
                </c:pt>
                <c:pt idx="51">
                  <c:v>38.799999999999997</c:v>
                </c:pt>
                <c:pt idx="52">
                  <c:v>38.799999999999997</c:v>
                </c:pt>
                <c:pt idx="53">
                  <c:v>38.6</c:v>
                </c:pt>
                <c:pt idx="54">
                  <c:v>38.4</c:v>
                </c:pt>
                <c:pt idx="55">
                  <c:v>38.200000000000003</c:v>
                </c:pt>
                <c:pt idx="56">
                  <c:v>38.200000000000003</c:v>
                </c:pt>
                <c:pt idx="57">
                  <c:v>38.200000000000003</c:v>
                </c:pt>
                <c:pt idx="58">
                  <c:v>38.299999999999997</c:v>
                </c:pt>
                <c:pt idx="59">
                  <c:v>38.4</c:v>
                </c:pt>
                <c:pt idx="60">
                  <c:v>38.4</c:v>
                </c:pt>
                <c:pt idx="61">
                  <c:v>38.4</c:v>
                </c:pt>
                <c:pt idx="62">
                  <c:v>38.4</c:v>
                </c:pt>
                <c:pt idx="63">
                  <c:v>38.4</c:v>
                </c:pt>
                <c:pt idx="64">
                  <c:v>38.4</c:v>
                </c:pt>
                <c:pt idx="65">
                  <c:v>38.393999999999998</c:v>
                </c:pt>
                <c:pt idx="66">
                  <c:v>38.387999999999998</c:v>
                </c:pt>
                <c:pt idx="67">
                  <c:v>38.381999999999998</c:v>
                </c:pt>
                <c:pt idx="68">
                  <c:v>38.375999999999998</c:v>
                </c:pt>
                <c:pt idx="69">
                  <c:v>38.369999999999997</c:v>
                </c:pt>
                <c:pt idx="70">
                  <c:v>38.363999999999997</c:v>
                </c:pt>
                <c:pt idx="71">
                  <c:v>38.357999999999997</c:v>
                </c:pt>
                <c:pt idx="72">
                  <c:v>38.351999999999997</c:v>
                </c:pt>
                <c:pt idx="73">
                  <c:v>38.345999999999997</c:v>
                </c:pt>
                <c:pt idx="74">
                  <c:v>38.340000000000003</c:v>
                </c:pt>
                <c:pt idx="75">
                  <c:v>38.334000000000003</c:v>
                </c:pt>
                <c:pt idx="76">
                  <c:v>38.328000000000003</c:v>
                </c:pt>
                <c:pt idx="77">
                  <c:v>38.322000000000003</c:v>
                </c:pt>
                <c:pt idx="78">
                  <c:v>38.316000000000003</c:v>
                </c:pt>
                <c:pt idx="79">
                  <c:v>38.31</c:v>
                </c:pt>
                <c:pt idx="80">
                  <c:v>38.304000000000002</c:v>
                </c:pt>
                <c:pt idx="81">
                  <c:v>38.298000000000002</c:v>
                </c:pt>
                <c:pt idx="82">
                  <c:v>38.292000000000002</c:v>
                </c:pt>
                <c:pt idx="83">
                  <c:v>38.286000000000001</c:v>
                </c:pt>
                <c:pt idx="84">
                  <c:v>38.28</c:v>
                </c:pt>
                <c:pt idx="85">
                  <c:v>38.274000000000001</c:v>
                </c:pt>
                <c:pt idx="86">
                  <c:v>38.268000000000001</c:v>
                </c:pt>
                <c:pt idx="87">
                  <c:v>38.262</c:v>
                </c:pt>
                <c:pt idx="88">
                  <c:v>38.256</c:v>
                </c:pt>
                <c:pt idx="89">
                  <c:v>38.25</c:v>
                </c:pt>
                <c:pt idx="90">
                  <c:v>38.244</c:v>
                </c:pt>
                <c:pt idx="91">
                  <c:v>38.238</c:v>
                </c:pt>
                <c:pt idx="92">
                  <c:v>38.231999999999999</c:v>
                </c:pt>
                <c:pt idx="93">
                  <c:v>38.225999999999999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D67-4A6D-A374-75753880A396}"/>
            </c:ext>
          </c:extLst>
        </c:ser>
        <c:ser>
          <c:idx val="3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trendline>
            <c:spPr>
              <a:ln>
                <a:prstDash val="dash"/>
              </a:ln>
            </c:spPr>
            <c:trendlineType val="linear"/>
            <c:forward val="200"/>
            <c:dispRSqr val="0"/>
            <c:dispEq val="0"/>
          </c:trendline>
          <c:xVal>
            <c:numRef>
              <c:f>'Cal01'!$D$7:$D$27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'Cal01'!$E$7:$E$27</c:f>
              <c:numCache>
                <c:formatCode>0.00</c:formatCode>
                <c:ptCount val="21"/>
                <c:pt idx="0">
                  <c:v>21.5</c:v>
                </c:pt>
                <c:pt idx="1">
                  <c:v>21.51</c:v>
                </c:pt>
                <c:pt idx="2">
                  <c:v>21.52</c:v>
                </c:pt>
                <c:pt idx="3">
                  <c:v>21.53</c:v>
                </c:pt>
                <c:pt idx="4">
                  <c:v>21.545000000000002</c:v>
                </c:pt>
                <c:pt idx="5">
                  <c:v>21.55</c:v>
                </c:pt>
                <c:pt idx="6">
                  <c:v>21.56</c:v>
                </c:pt>
                <c:pt idx="7">
                  <c:v>21.574999999999999</c:v>
                </c:pt>
                <c:pt idx="8">
                  <c:v>21.58</c:v>
                </c:pt>
                <c:pt idx="9">
                  <c:v>21.59</c:v>
                </c:pt>
                <c:pt idx="10">
                  <c:v>21.6</c:v>
                </c:pt>
                <c:pt idx="11">
                  <c:v>21.61</c:v>
                </c:pt>
                <c:pt idx="12">
                  <c:v>21.62</c:v>
                </c:pt>
                <c:pt idx="13">
                  <c:v>21.63</c:v>
                </c:pt>
                <c:pt idx="14">
                  <c:v>21.64</c:v>
                </c:pt>
                <c:pt idx="15">
                  <c:v>21.65</c:v>
                </c:pt>
                <c:pt idx="16">
                  <c:v>21.66</c:v>
                </c:pt>
                <c:pt idx="17">
                  <c:v>21.67</c:v>
                </c:pt>
                <c:pt idx="18">
                  <c:v>21.68</c:v>
                </c:pt>
                <c:pt idx="19">
                  <c:v>21.69</c:v>
                </c:pt>
                <c:pt idx="20">
                  <c:v>21.7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D67-4A6D-A374-75753880A396}"/>
            </c:ext>
          </c:extLst>
        </c:ser>
        <c:ser>
          <c:idx val="0"/>
          <c:order val="2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trendline>
            <c:spPr>
              <a:ln w="9525">
                <a:solidFill>
                  <a:schemeClr val="tx2">
                    <a:lumMod val="60000"/>
                    <a:lumOff val="40000"/>
                  </a:schemeClr>
                </a:solidFill>
                <a:prstDash val="dash"/>
              </a:ln>
            </c:spPr>
            <c:trendlineType val="linear"/>
            <c:backward val="200"/>
            <c:dispRSqr val="0"/>
            <c:dispEq val="0"/>
          </c:trendline>
          <c:xVal>
            <c:numRef>
              <c:f>'Cal01'!$D$67:$D$87</c:f>
              <c:numCache>
                <c:formatCode>General</c:formatCode>
                <c:ptCount val="21"/>
                <c:pt idx="0">
                  <c:v>300</c:v>
                </c:pt>
                <c:pt idx="1">
                  <c:v>305</c:v>
                </c:pt>
                <c:pt idx="2">
                  <c:v>310</c:v>
                </c:pt>
                <c:pt idx="3">
                  <c:v>315</c:v>
                </c:pt>
                <c:pt idx="4">
                  <c:v>320</c:v>
                </c:pt>
                <c:pt idx="5">
                  <c:v>325</c:v>
                </c:pt>
                <c:pt idx="6">
                  <c:v>330</c:v>
                </c:pt>
                <c:pt idx="7">
                  <c:v>335</c:v>
                </c:pt>
                <c:pt idx="8">
                  <c:v>340</c:v>
                </c:pt>
                <c:pt idx="9">
                  <c:v>345</c:v>
                </c:pt>
                <c:pt idx="10">
                  <c:v>350</c:v>
                </c:pt>
                <c:pt idx="11">
                  <c:v>355</c:v>
                </c:pt>
                <c:pt idx="12">
                  <c:v>360</c:v>
                </c:pt>
                <c:pt idx="13">
                  <c:v>365</c:v>
                </c:pt>
                <c:pt idx="14">
                  <c:v>370</c:v>
                </c:pt>
                <c:pt idx="15">
                  <c:v>375</c:v>
                </c:pt>
                <c:pt idx="16">
                  <c:v>380</c:v>
                </c:pt>
                <c:pt idx="17">
                  <c:v>385</c:v>
                </c:pt>
                <c:pt idx="18">
                  <c:v>390</c:v>
                </c:pt>
                <c:pt idx="19">
                  <c:v>395</c:v>
                </c:pt>
                <c:pt idx="20">
                  <c:v>400</c:v>
                </c:pt>
              </c:numCache>
            </c:numRef>
          </c:xVal>
          <c:yVal>
            <c:numRef>
              <c:f>'Cal01'!$E$67:$E$87</c:f>
              <c:numCache>
                <c:formatCode>0.00</c:formatCode>
                <c:ptCount val="21"/>
                <c:pt idx="0">
                  <c:v>38.4</c:v>
                </c:pt>
                <c:pt idx="1">
                  <c:v>38.4</c:v>
                </c:pt>
                <c:pt idx="2">
                  <c:v>38.4</c:v>
                </c:pt>
                <c:pt idx="3">
                  <c:v>38.4</c:v>
                </c:pt>
                <c:pt idx="4">
                  <c:v>38.4</c:v>
                </c:pt>
                <c:pt idx="5">
                  <c:v>38.393999999999998</c:v>
                </c:pt>
                <c:pt idx="6">
                  <c:v>38.387999999999998</c:v>
                </c:pt>
                <c:pt idx="7">
                  <c:v>38.381999999999998</c:v>
                </c:pt>
                <c:pt idx="8">
                  <c:v>38.375999999999998</c:v>
                </c:pt>
                <c:pt idx="9">
                  <c:v>38.369999999999997</c:v>
                </c:pt>
                <c:pt idx="10">
                  <c:v>38.363999999999997</c:v>
                </c:pt>
                <c:pt idx="11">
                  <c:v>38.357999999999997</c:v>
                </c:pt>
                <c:pt idx="12">
                  <c:v>38.351999999999997</c:v>
                </c:pt>
                <c:pt idx="13">
                  <c:v>38.345999999999997</c:v>
                </c:pt>
                <c:pt idx="14">
                  <c:v>38.340000000000003</c:v>
                </c:pt>
                <c:pt idx="15">
                  <c:v>38.334000000000003</c:v>
                </c:pt>
                <c:pt idx="16">
                  <c:v>38.328000000000003</c:v>
                </c:pt>
                <c:pt idx="17">
                  <c:v>38.322000000000003</c:v>
                </c:pt>
                <c:pt idx="18">
                  <c:v>38.316000000000003</c:v>
                </c:pt>
                <c:pt idx="19">
                  <c:v>38.31</c:v>
                </c:pt>
                <c:pt idx="20">
                  <c:v>38.304000000000002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67-4A6D-A374-75753880A396}"/>
            </c:ext>
          </c:extLst>
        </c:ser>
        <c:ser>
          <c:idx val="1"/>
          <c:order val="3"/>
          <c:tx>
            <c:v>inter</c:v>
          </c:tx>
          <c:spPr>
            <a:ln w="12700">
              <a:solidFill>
                <a:schemeClr val="bg2">
                  <a:lumMod val="75000"/>
                </a:schemeClr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xVal>
            <c:numRef>
              <c:f>'Cal01'!$H$18:$H$19</c:f>
              <c:numCache>
                <c:formatCode>0.0</c:formatCode>
                <c:ptCount val="2"/>
                <c:pt idx="0">
                  <c:v>176</c:v>
                </c:pt>
                <c:pt idx="1">
                  <c:v>176</c:v>
                </c:pt>
              </c:numCache>
            </c:numRef>
          </c:xVal>
          <c:yVal>
            <c:numRef>
              <c:f>'Cal01'!$H$21:$H$22</c:f>
              <c:numCache>
                <c:formatCode>0.00</c:formatCode>
                <c:ptCount val="2"/>
                <c:pt idx="0">
                  <c:v>21.851003463203462</c:v>
                </c:pt>
                <c:pt idx="1">
                  <c:v>38.545537662337651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2B-4D9A-B716-C3DFA13C5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223312"/>
        <c:axId val="1415224144"/>
      </c:scatterChart>
      <c:valAx>
        <c:axId val="141522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Time /s </a:t>
                </a:r>
              </a:p>
            </c:rich>
          </c:tx>
          <c:layout>
            <c:manualLayout>
              <c:xMode val="edge"/>
              <c:yMode val="edge"/>
              <c:x val="0.81251268591426062"/>
              <c:y val="0.9297780959198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15224144"/>
        <c:crosses val="autoZero"/>
        <c:crossBetween val="midCat"/>
      </c:valAx>
      <c:valAx>
        <c:axId val="141522414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Temperature / </a:t>
                </a:r>
                <a:r>
                  <a:rPr lang="pt-PT">
                    <a:sym typeface="Symbol" panose="05050102010706020507" pitchFamily="18" charset="2"/>
                  </a:rPr>
                  <a:t></a:t>
                </a:r>
                <a:r>
                  <a:rPr lang="pt-PT"/>
                  <a:t>C</a:t>
                </a:r>
              </a:p>
            </c:rich>
          </c:tx>
          <c:layout>
            <c:manualLayout>
              <c:xMode val="edge"/>
              <c:yMode val="edge"/>
              <c:x val="2.8499999999999998E-2"/>
              <c:y val="0.247369728134632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152233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CAL02</a:t>
            </a:r>
          </a:p>
        </c:rich>
      </c:tx>
      <c:layout>
        <c:manualLayout>
          <c:xMode val="edge"/>
          <c:yMode val="edge"/>
          <c:x val="0.68383333333333329"/>
          <c:y val="0.4885590599876314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435870516185476"/>
          <c:y val="0.1411570743405276"/>
          <c:w val="0.81164129483814518"/>
          <c:h val="0.73234931739647657"/>
        </c:manualLayout>
      </c:layout>
      <c:scatterChart>
        <c:scatterStyle val="lineMarker"/>
        <c:varyColors val="0"/>
        <c:ser>
          <c:idx val="2"/>
          <c:order val="0"/>
          <c:spPr>
            <a:ln w="9525">
              <a:solidFill>
                <a:srgbClr val="C00000"/>
              </a:solidFill>
            </a:ln>
          </c:spPr>
          <c:marker>
            <c:symbol val="square"/>
            <c:size val="4"/>
            <c:spPr>
              <a:solidFill>
                <a:srgbClr val="C00000"/>
              </a:solidFill>
            </c:spPr>
          </c:marker>
          <c:xVal>
            <c:numRef>
              <c:f>'Cal02'!$D$7:$D$100</c:f>
              <c:numCache>
                <c:formatCode>General</c:formatCode>
                <c:ptCount val="9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</c:numCache>
            </c:numRef>
          </c:xVal>
          <c:yVal>
            <c:numRef>
              <c:f>'Cal02'!$E$7:$E$100</c:f>
              <c:numCache>
                <c:formatCode>0.00</c:formatCode>
                <c:ptCount val="94"/>
                <c:pt idx="0">
                  <c:v>22.5</c:v>
                </c:pt>
                <c:pt idx="1">
                  <c:v>22.51</c:v>
                </c:pt>
                <c:pt idx="2">
                  <c:v>22.52</c:v>
                </c:pt>
                <c:pt idx="3">
                  <c:v>22.535</c:v>
                </c:pt>
                <c:pt idx="4">
                  <c:v>22.54</c:v>
                </c:pt>
                <c:pt idx="5">
                  <c:v>22.55</c:v>
                </c:pt>
                <c:pt idx="6">
                  <c:v>22.57</c:v>
                </c:pt>
                <c:pt idx="7">
                  <c:v>22.57</c:v>
                </c:pt>
                <c:pt idx="8">
                  <c:v>22.58</c:v>
                </c:pt>
                <c:pt idx="9">
                  <c:v>22.594999999999999</c:v>
                </c:pt>
                <c:pt idx="10">
                  <c:v>22.6</c:v>
                </c:pt>
                <c:pt idx="11">
                  <c:v>22.61</c:v>
                </c:pt>
                <c:pt idx="12">
                  <c:v>22.62</c:v>
                </c:pt>
                <c:pt idx="13">
                  <c:v>22.63</c:v>
                </c:pt>
                <c:pt idx="14">
                  <c:v>22.64</c:v>
                </c:pt>
                <c:pt idx="15">
                  <c:v>22.65</c:v>
                </c:pt>
                <c:pt idx="16">
                  <c:v>22.66</c:v>
                </c:pt>
                <c:pt idx="17">
                  <c:v>22.67</c:v>
                </c:pt>
                <c:pt idx="18">
                  <c:v>22.684999999999999</c:v>
                </c:pt>
                <c:pt idx="19">
                  <c:v>22.69</c:v>
                </c:pt>
                <c:pt idx="20">
                  <c:v>22.7</c:v>
                </c:pt>
                <c:pt idx="21">
                  <c:v>22.806000000000001</c:v>
                </c:pt>
                <c:pt idx="22">
                  <c:v>22.837500000000002</c:v>
                </c:pt>
                <c:pt idx="23">
                  <c:v>22.942500000000003</c:v>
                </c:pt>
                <c:pt idx="24">
                  <c:v>23.1</c:v>
                </c:pt>
                <c:pt idx="25">
                  <c:v>23.52</c:v>
                </c:pt>
                <c:pt idx="26">
                  <c:v>23.94</c:v>
                </c:pt>
                <c:pt idx="27">
                  <c:v>24.78</c:v>
                </c:pt>
                <c:pt idx="28">
                  <c:v>25.62</c:v>
                </c:pt>
                <c:pt idx="29">
                  <c:v>26.46</c:v>
                </c:pt>
                <c:pt idx="30">
                  <c:v>27.3</c:v>
                </c:pt>
                <c:pt idx="31">
                  <c:v>28.14</c:v>
                </c:pt>
                <c:pt idx="32">
                  <c:v>28.980000000000004</c:v>
                </c:pt>
                <c:pt idx="33">
                  <c:v>29.82</c:v>
                </c:pt>
                <c:pt idx="34">
                  <c:v>30.66</c:v>
                </c:pt>
                <c:pt idx="35">
                  <c:v>31.5</c:v>
                </c:pt>
                <c:pt idx="36">
                  <c:v>32.340000000000003</c:v>
                </c:pt>
                <c:pt idx="37">
                  <c:v>33.18</c:v>
                </c:pt>
                <c:pt idx="38">
                  <c:v>34.020000000000003</c:v>
                </c:pt>
                <c:pt idx="39">
                  <c:v>34.860000000000007</c:v>
                </c:pt>
                <c:pt idx="40">
                  <c:v>35.700000000000003</c:v>
                </c:pt>
                <c:pt idx="41">
                  <c:v>36.435000000000002</c:v>
                </c:pt>
                <c:pt idx="42">
                  <c:v>37.17</c:v>
                </c:pt>
                <c:pt idx="43">
                  <c:v>37.800000000000004</c:v>
                </c:pt>
                <c:pt idx="44">
                  <c:v>38.43</c:v>
                </c:pt>
                <c:pt idx="45">
                  <c:v>38.955000000000005</c:v>
                </c:pt>
                <c:pt idx="46">
                  <c:v>39.480000000000004</c:v>
                </c:pt>
                <c:pt idx="47">
                  <c:v>39.9</c:v>
                </c:pt>
                <c:pt idx="48">
                  <c:v>40.32</c:v>
                </c:pt>
                <c:pt idx="49">
                  <c:v>40.53</c:v>
                </c:pt>
                <c:pt idx="50">
                  <c:v>40.74</c:v>
                </c:pt>
                <c:pt idx="51">
                  <c:v>40.74</c:v>
                </c:pt>
                <c:pt idx="52">
                  <c:v>40.74</c:v>
                </c:pt>
                <c:pt idx="53">
                  <c:v>40.53</c:v>
                </c:pt>
                <c:pt idx="54">
                  <c:v>40.32</c:v>
                </c:pt>
                <c:pt idx="55">
                  <c:v>40.110000000000007</c:v>
                </c:pt>
                <c:pt idx="56">
                  <c:v>40.110000000000007</c:v>
                </c:pt>
                <c:pt idx="57">
                  <c:v>40.110000000000007</c:v>
                </c:pt>
                <c:pt idx="58">
                  <c:v>40.214999999999996</c:v>
                </c:pt>
                <c:pt idx="59">
                  <c:v>40.32</c:v>
                </c:pt>
                <c:pt idx="60">
                  <c:v>40.32</c:v>
                </c:pt>
                <c:pt idx="61">
                  <c:v>40.32</c:v>
                </c:pt>
                <c:pt idx="62">
                  <c:v>40.32</c:v>
                </c:pt>
                <c:pt idx="63">
                  <c:v>40.32</c:v>
                </c:pt>
                <c:pt idx="64">
                  <c:v>40.32</c:v>
                </c:pt>
                <c:pt idx="65">
                  <c:v>40.32</c:v>
                </c:pt>
                <c:pt idx="66">
                  <c:v>40.314999999999998</c:v>
                </c:pt>
                <c:pt idx="67">
                  <c:v>40.31</c:v>
                </c:pt>
                <c:pt idx="68">
                  <c:v>40.305</c:v>
                </c:pt>
                <c:pt idx="69">
                  <c:v>40.299999999999997</c:v>
                </c:pt>
                <c:pt idx="70">
                  <c:v>40.295000000000002</c:v>
                </c:pt>
                <c:pt idx="71">
                  <c:v>40.29</c:v>
                </c:pt>
                <c:pt idx="72">
                  <c:v>40.284999999999997</c:v>
                </c:pt>
                <c:pt idx="73">
                  <c:v>40.28</c:v>
                </c:pt>
                <c:pt idx="74">
                  <c:v>40.274999999999999</c:v>
                </c:pt>
                <c:pt idx="75">
                  <c:v>40.270000000000003</c:v>
                </c:pt>
                <c:pt idx="76">
                  <c:v>40.265000000000001</c:v>
                </c:pt>
                <c:pt idx="77">
                  <c:v>40.26</c:v>
                </c:pt>
                <c:pt idx="78">
                  <c:v>40.255000000000003</c:v>
                </c:pt>
                <c:pt idx="79">
                  <c:v>40.25</c:v>
                </c:pt>
                <c:pt idx="80">
                  <c:v>40.244999999999997</c:v>
                </c:pt>
                <c:pt idx="81">
                  <c:v>40.24</c:v>
                </c:pt>
                <c:pt idx="82">
                  <c:v>40.234999999999999</c:v>
                </c:pt>
                <c:pt idx="83">
                  <c:v>40.229999999999997</c:v>
                </c:pt>
                <c:pt idx="84">
                  <c:v>40.225000000000001</c:v>
                </c:pt>
                <c:pt idx="85">
                  <c:v>40.219999999999899</c:v>
                </c:pt>
                <c:pt idx="86">
                  <c:v>40.214999999999897</c:v>
                </c:pt>
                <c:pt idx="87">
                  <c:v>40.209999999999901</c:v>
                </c:pt>
                <c:pt idx="88">
                  <c:v>40.204999999999899</c:v>
                </c:pt>
                <c:pt idx="89">
                  <c:v>40.199999999999903</c:v>
                </c:pt>
                <c:pt idx="90">
                  <c:v>40.194999999999901</c:v>
                </c:pt>
                <c:pt idx="91">
                  <c:v>40.189999999999898</c:v>
                </c:pt>
                <c:pt idx="92">
                  <c:v>40.184999999999903</c:v>
                </c:pt>
                <c:pt idx="93">
                  <c:v>40.1799999999999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00-4B1D-8120-FE62E1BD4CB5}"/>
            </c:ext>
          </c:extLst>
        </c:ser>
        <c:ser>
          <c:idx val="3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trendline>
            <c:spPr>
              <a:ln>
                <a:prstDash val="dash"/>
              </a:ln>
            </c:spPr>
            <c:trendlineType val="linear"/>
            <c:forward val="200"/>
            <c:dispRSqr val="0"/>
            <c:dispEq val="0"/>
          </c:trendline>
          <c:xVal>
            <c:numRef>
              <c:f>'Cal02'!$D$7:$D$27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'Cal02'!$E$7:$E$27</c:f>
              <c:numCache>
                <c:formatCode>0.00</c:formatCode>
                <c:ptCount val="21"/>
                <c:pt idx="0">
                  <c:v>22.5</c:v>
                </c:pt>
                <c:pt idx="1">
                  <c:v>22.51</c:v>
                </c:pt>
                <c:pt idx="2">
                  <c:v>22.52</c:v>
                </c:pt>
                <c:pt idx="3">
                  <c:v>22.535</c:v>
                </c:pt>
                <c:pt idx="4">
                  <c:v>22.54</c:v>
                </c:pt>
                <c:pt idx="5">
                  <c:v>22.55</c:v>
                </c:pt>
                <c:pt idx="6">
                  <c:v>22.57</c:v>
                </c:pt>
                <c:pt idx="7">
                  <c:v>22.57</c:v>
                </c:pt>
                <c:pt idx="8">
                  <c:v>22.58</c:v>
                </c:pt>
                <c:pt idx="9">
                  <c:v>22.594999999999999</c:v>
                </c:pt>
                <c:pt idx="10">
                  <c:v>22.6</c:v>
                </c:pt>
                <c:pt idx="11">
                  <c:v>22.61</c:v>
                </c:pt>
                <c:pt idx="12">
                  <c:v>22.62</c:v>
                </c:pt>
                <c:pt idx="13">
                  <c:v>22.63</c:v>
                </c:pt>
                <c:pt idx="14">
                  <c:v>22.64</c:v>
                </c:pt>
                <c:pt idx="15">
                  <c:v>22.65</c:v>
                </c:pt>
                <c:pt idx="16">
                  <c:v>22.66</c:v>
                </c:pt>
                <c:pt idx="17">
                  <c:v>22.67</c:v>
                </c:pt>
                <c:pt idx="18">
                  <c:v>22.684999999999999</c:v>
                </c:pt>
                <c:pt idx="19">
                  <c:v>22.69</c:v>
                </c:pt>
                <c:pt idx="20">
                  <c:v>22.7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00-4B1D-8120-FE62E1BD4CB5}"/>
            </c:ext>
          </c:extLst>
        </c:ser>
        <c:ser>
          <c:idx val="0"/>
          <c:order val="2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trendline>
            <c:spPr>
              <a:ln w="9525">
                <a:solidFill>
                  <a:schemeClr val="tx2">
                    <a:lumMod val="60000"/>
                    <a:lumOff val="40000"/>
                  </a:schemeClr>
                </a:solidFill>
                <a:prstDash val="dash"/>
              </a:ln>
            </c:spPr>
            <c:trendlineType val="linear"/>
            <c:backward val="200"/>
            <c:dispRSqr val="0"/>
            <c:dispEq val="0"/>
          </c:trendline>
          <c:xVal>
            <c:numRef>
              <c:f>'Cal02'!$D$67:$D$87</c:f>
              <c:numCache>
                <c:formatCode>General</c:formatCode>
                <c:ptCount val="21"/>
                <c:pt idx="0">
                  <c:v>300</c:v>
                </c:pt>
                <c:pt idx="1">
                  <c:v>305</c:v>
                </c:pt>
                <c:pt idx="2">
                  <c:v>310</c:v>
                </c:pt>
                <c:pt idx="3">
                  <c:v>315</c:v>
                </c:pt>
                <c:pt idx="4">
                  <c:v>320</c:v>
                </c:pt>
                <c:pt idx="5">
                  <c:v>325</c:v>
                </c:pt>
                <c:pt idx="6">
                  <c:v>330</c:v>
                </c:pt>
                <c:pt idx="7">
                  <c:v>335</c:v>
                </c:pt>
                <c:pt idx="8">
                  <c:v>340</c:v>
                </c:pt>
                <c:pt idx="9">
                  <c:v>345</c:v>
                </c:pt>
                <c:pt idx="10">
                  <c:v>350</c:v>
                </c:pt>
                <c:pt idx="11">
                  <c:v>355</c:v>
                </c:pt>
                <c:pt idx="12">
                  <c:v>360</c:v>
                </c:pt>
                <c:pt idx="13">
                  <c:v>365</c:v>
                </c:pt>
                <c:pt idx="14">
                  <c:v>370</c:v>
                </c:pt>
                <c:pt idx="15">
                  <c:v>375</c:v>
                </c:pt>
                <c:pt idx="16">
                  <c:v>380</c:v>
                </c:pt>
                <c:pt idx="17">
                  <c:v>385</c:v>
                </c:pt>
                <c:pt idx="18">
                  <c:v>390</c:v>
                </c:pt>
                <c:pt idx="19">
                  <c:v>395</c:v>
                </c:pt>
                <c:pt idx="20">
                  <c:v>400</c:v>
                </c:pt>
              </c:numCache>
            </c:numRef>
          </c:xVal>
          <c:yVal>
            <c:numRef>
              <c:f>'Cal02'!$E$67:$E$87</c:f>
              <c:numCache>
                <c:formatCode>0.00</c:formatCode>
                <c:ptCount val="21"/>
                <c:pt idx="0">
                  <c:v>40.32</c:v>
                </c:pt>
                <c:pt idx="1">
                  <c:v>40.32</c:v>
                </c:pt>
                <c:pt idx="2">
                  <c:v>40.32</c:v>
                </c:pt>
                <c:pt idx="3">
                  <c:v>40.32</c:v>
                </c:pt>
                <c:pt idx="4">
                  <c:v>40.32</c:v>
                </c:pt>
                <c:pt idx="5">
                  <c:v>40.32</c:v>
                </c:pt>
                <c:pt idx="6">
                  <c:v>40.314999999999998</c:v>
                </c:pt>
                <c:pt idx="7">
                  <c:v>40.31</c:v>
                </c:pt>
                <c:pt idx="8">
                  <c:v>40.305</c:v>
                </c:pt>
                <c:pt idx="9">
                  <c:v>40.299999999999997</c:v>
                </c:pt>
                <c:pt idx="10">
                  <c:v>40.295000000000002</c:v>
                </c:pt>
                <c:pt idx="11">
                  <c:v>40.29</c:v>
                </c:pt>
                <c:pt idx="12">
                  <c:v>40.284999999999997</c:v>
                </c:pt>
                <c:pt idx="13">
                  <c:v>40.28</c:v>
                </c:pt>
                <c:pt idx="14">
                  <c:v>40.274999999999999</c:v>
                </c:pt>
                <c:pt idx="15">
                  <c:v>40.270000000000003</c:v>
                </c:pt>
                <c:pt idx="16">
                  <c:v>40.265000000000001</c:v>
                </c:pt>
                <c:pt idx="17">
                  <c:v>40.26</c:v>
                </c:pt>
                <c:pt idx="18">
                  <c:v>40.255000000000003</c:v>
                </c:pt>
                <c:pt idx="19">
                  <c:v>40.25</c:v>
                </c:pt>
                <c:pt idx="20">
                  <c:v>40.244999999999997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00-4B1D-8120-FE62E1BD4CB5}"/>
            </c:ext>
          </c:extLst>
        </c:ser>
        <c:ser>
          <c:idx val="1"/>
          <c:order val="3"/>
          <c:tx>
            <c:v>inter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xVal>
            <c:numRef>
              <c:f>'Cal02'!$H$18:$H$19</c:f>
              <c:numCache>
                <c:formatCode>General</c:formatCode>
                <c:ptCount val="2"/>
                <c:pt idx="0" formatCode="0.0">
                  <c:v>175.6</c:v>
                </c:pt>
                <c:pt idx="1">
                  <c:v>175.6</c:v>
                </c:pt>
              </c:numCache>
            </c:numRef>
          </c:xVal>
          <c:yVal>
            <c:numRef>
              <c:f>'Cal02'!$H$21:$H$22</c:f>
              <c:numCache>
                <c:formatCode>0.00</c:formatCode>
                <c:ptCount val="2"/>
                <c:pt idx="0">
                  <c:v>22.851085541125538</c:v>
                </c:pt>
                <c:pt idx="1">
                  <c:v>40.436384415584413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EC-4722-A06E-94E457DC1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223312"/>
        <c:axId val="1415224144"/>
      </c:scatterChart>
      <c:valAx>
        <c:axId val="141522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Time /s </a:t>
                </a:r>
              </a:p>
            </c:rich>
          </c:tx>
          <c:layout>
            <c:manualLayout>
              <c:xMode val="edge"/>
              <c:yMode val="edge"/>
              <c:x val="0.81251268591426062"/>
              <c:y val="0.9297780959198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15224144"/>
        <c:crosses val="autoZero"/>
        <c:crossBetween val="midCat"/>
      </c:valAx>
      <c:valAx>
        <c:axId val="141522414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Temperature / </a:t>
                </a:r>
                <a:r>
                  <a:rPr lang="pt-PT">
                    <a:sym typeface="Symbol" panose="05050102010706020507" pitchFamily="18" charset="2"/>
                  </a:rPr>
                  <a:t></a:t>
                </a:r>
                <a:r>
                  <a:rPr lang="pt-PT"/>
                  <a:t>C</a:t>
                </a:r>
              </a:p>
            </c:rich>
          </c:tx>
          <c:layout>
            <c:manualLayout>
              <c:xMode val="edge"/>
              <c:yMode val="edge"/>
              <c:x val="2.8499999999999998E-2"/>
              <c:y val="0.247369728134632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152233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NAF01</a:t>
            </a:r>
          </a:p>
        </c:rich>
      </c:tx>
      <c:layout>
        <c:manualLayout>
          <c:xMode val="edge"/>
          <c:yMode val="edge"/>
          <c:x val="0.68383333333333329"/>
          <c:y val="0.4885590599876314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435870516185476"/>
          <c:y val="0.1411570743405276"/>
          <c:w val="0.81164129483814518"/>
          <c:h val="0.73234931739647657"/>
        </c:manualLayout>
      </c:layout>
      <c:scatterChart>
        <c:scatterStyle val="lineMarker"/>
        <c:varyColors val="0"/>
        <c:ser>
          <c:idx val="2"/>
          <c:order val="0"/>
          <c:spPr>
            <a:ln w="9525">
              <a:solidFill>
                <a:srgbClr val="C00000"/>
              </a:solidFill>
            </a:ln>
          </c:spPr>
          <c:marker>
            <c:symbol val="square"/>
            <c:size val="4"/>
            <c:spPr>
              <a:solidFill>
                <a:srgbClr val="C00000"/>
              </a:solidFill>
            </c:spPr>
          </c:marker>
          <c:xVal>
            <c:numRef>
              <c:f>'NAF01'!$D$7:$D$100</c:f>
              <c:numCache>
                <c:formatCode>General</c:formatCode>
                <c:ptCount val="9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</c:numCache>
            </c:numRef>
          </c:xVal>
          <c:yVal>
            <c:numRef>
              <c:f>'NAF01'!$E$7:$E$100</c:f>
              <c:numCache>
                <c:formatCode>0.00</c:formatCode>
                <c:ptCount val="94"/>
                <c:pt idx="0">
                  <c:v>20.733750000000001</c:v>
                </c:pt>
                <c:pt idx="1">
                  <c:v>20.742964999999998</c:v>
                </c:pt>
                <c:pt idx="2">
                  <c:v>20.752179999999999</c:v>
                </c:pt>
                <c:pt idx="3">
                  <c:v>20.766002499999999</c:v>
                </c:pt>
                <c:pt idx="4">
                  <c:v>20.770609999999998</c:v>
                </c:pt>
                <c:pt idx="5">
                  <c:v>20.779824999999999</c:v>
                </c:pt>
                <c:pt idx="6">
                  <c:v>20.798254999999997</c:v>
                </c:pt>
                <c:pt idx="7">
                  <c:v>20.798254999999997</c:v>
                </c:pt>
                <c:pt idx="8">
                  <c:v>20.807469999999995</c:v>
                </c:pt>
                <c:pt idx="9">
                  <c:v>20.821292499999998</c:v>
                </c:pt>
                <c:pt idx="10">
                  <c:v>20.825899999999997</c:v>
                </c:pt>
                <c:pt idx="11">
                  <c:v>20.835114999999998</c:v>
                </c:pt>
                <c:pt idx="12">
                  <c:v>20.844329999999999</c:v>
                </c:pt>
                <c:pt idx="13">
                  <c:v>20.853544999999997</c:v>
                </c:pt>
                <c:pt idx="14">
                  <c:v>20.862759999999998</c:v>
                </c:pt>
                <c:pt idx="15">
                  <c:v>20.871974999999999</c:v>
                </c:pt>
                <c:pt idx="16">
                  <c:v>20.881189999999997</c:v>
                </c:pt>
                <c:pt idx="17">
                  <c:v>20.890405000000001</c:v>
                </c:pt>
                <c:pt idx="18">
                  <c:v>20.904227499999998</c:v>
                </c:pt>
                <c:pt idx="19">
                  <c:v>20.908834999999996</c:v>
                </c:pt>
                <c:pt idx="20">
                  <c:v>20.918049999999997</c:v>
                </c:pt>
                <c:pt idx="21">
                  <c:v>21.015729</c:v>
                </c:pt>
                <c:pt idx="22">
                  <c:v>21.044756249999999</c:v>
                </c:pt>
                <c:pt idx="23">
                  <c:v>21.141513749999998</c:v>
                </c:pt>
                <c:pt idx="24">
                  <c:v>21.286649999999998</c:v>
                </c:pt>
                <c:pt idx="25">
                  <c:v>21.673679999999997</c:v>
                </c:pt>
                <c:pt idx="26">
                  <c:v>22.060709999999997</c:v>
                </c:pt>
                <c:pt idx="27">
                  <c:v>22.834769999999999</c:v>
                </c:pt>
                <c:pt idx="28">
                  <c:v>23.608829999999998</c:v>
                </c:pt>
                <c:pt idx="29">
                  <c:v>24.38289</c:v>
                </c:pt>
                <c:pt idx="30">
                  <c:v>25.156949999999998</c:v>
                </c:pt>
                <c:pt idx="31">
                  <c:v>25.931010000000001</c:v>
                </c:pt>
                <c:pt idx="32">
                  <c:v>26.705070000000003</c:v>
                </c:pt>
                <c:pt idx="33">
                  <c:v>27.479130000000001</c:v>
                </c:pt>
                <c:pt idx="34">
                  <c:v>28.253189999999996</c:v>
                </c:pt>
                <c:pt idx="35">
                  <c:v>29.027249999999995</c:v>
                </c:pt>
                <c:pt idx="36">
                  <c:v>29.801310000000001</c:v>
                </c:pt>
                <c:pt idx="37">
                  <c:v>30.575369999999996</c:v>
                </c:pt>
                <c:pt idx="38">
                  <c:v>31.349430000000002</c:v>
                </c:pt>
                <c:pt idx="39">
                  <c:v>32.123490000000004</c:v>
                </c:pt>
                <c:pt idx="40">
                  <c:v>32.897549999999995</c:v>
                </c:pt>
                <c:pt idx="41">
                  <c:v>33.574852499999999</c:v>
                </c:pt>
                <c:pt idx="42">
                  <c:v>34.252155000000002</c:v>
                </c:pt>
                <c:pt idx="43">
                  <c:v>34.832700000000003</c:v>
                </c:pt>
                <c:pt idx="44">
                  <c:v>35.413244999999996</c:v>
                </c:pt>
                <c:pt idx="45">
                  <c:v>35.897032500000002</c:v>
                </c:pt>
                <c:pt idx="46">
                  <c:v>36.38082</c:v>
                </c:pt>
                <c:pt idx="47">
                  <c:v>36.767849999999996</c:v>
                </c:pt>
                <c:pt idx="48">
                  <c:v>37.154879999999991</c:v>
                </c:pt>
                <c:pt idx="49">
                  <c:v>37.348395000000004</c:v>
                </c:pt>
                <c:pt idx="50">
                  <c:v>37.541910000000001</c:v>
                </c:pt>
                <c:pt idx="51">
                  <c:v>37.541910000000001</c:v>
                </c:pt>
                <c:pt idx="52">
                  <c:v>37.541910000000001</c:v>
                </c:pt>
                <c:pt idx="53">
                  <c:v>37.348395000000004</c:v>
                </c:pt>
                <c:pt idx="54">
                  <c:v>37.154879999999991</c:v>
                </c:pt>
                <c:pt idx="55">
                  <c:v>36.961365000000001</c:v>
                </c:pt>
                <c:pt idx="56">
                  <c:v>36.961365000000001</c:v>
                </c:pt>
                <c:pt idx="57">
                  <c:v>36.961365000000001</c:v>
                </c:pt>
                <c:pt idx="58">
                  <c:v>37.058122499999996</c:v>
                </c:pt>
                <c:pt idx="59">
                  <c:v>37.154879999999991</c:v>
                </c:pt>
                <c:pt idx="60">
                  <c:v>37.154879999999991</c:v>
                </c:pt>
                <c:pt idx="61">
                  <c:v>37.154879999999991</c:v>
                </c:pt>
                <c:pt idx="62">
                  <c:v>37.154879999999991</c:v>
                </c:pt>
                <c:pt idx="63">
                  <c:v>37.154879999999991</c:v>
                </c:pt>
                <c:pt idx="64">
                  <c:v>37.154879999999991</c:v>
                </c:pt>
                <c:pt idx="65">
                  <c:v>37.155000000000001</c:v>
                </c:pt>
                <c:pt idx="66">
                  <c:v>37.15</c:v>
                </c:pt>
                <c:pt idx="67">
                  <c:v>37.145000000000003</c:v>
                </c:pt>
                <c:pt idx="68">
                  <c:v>37.14</c:v>
                </c:pt>
                <c:pt idx="69">
                  <c:v>37.134999999999998</c:v>
                </c:pt>
                <c:pt idx="70">
                  <c:v>37.130000000000003</c:v>
                </c:pt>
                <c:pt idx="71">
                  <c:v>37.125</c:v>
                </c:pt>
                <c:pt idx="72">
                  <c:v>37.119999999999997</c:v>
                </c:pt>
                <c:pt idx="73">
                  <c:v>37.115000000000002</c:v>
                </c:pt>
                <c:pt idx="74">
                  <c:v>37.11</c:v>
                </c:pt>
                <c:pt idx="75">
                  <c:v>37.104999999999997</c:v>
                </c:pt>
                <c:pt idx="76">
                  <c:v>37.1</c:v>
                </c:pt>
                <c:pt idx="77">
                  <c:v>37.094999999999999</c:v>
                </c:pt>
                <c:pt idx="78">
                  <c:v>37.090000000000003</c:v>
                </c:pt>
                <c:pt idx="79">
                  <c:v>37.085000000000001</c:v>
                </c:pt>
                <c:pt idx="80">
                  <c:v>37.08</c:v>
                </c:pt>
                <c:pt idx="81">
                  <c:v>37.075000000000003</c:v>
                </c:pt>
                <c:pt idx="82">
                  <c:v>37.07</c:v>
                </c:pt>
                <c:pt idx="83">
                  <c:v>37.064999999999998</c:v>
                </c:pt>
                <c:pt idx="84">
                  <c:v>37.06</c:v>
                </c:pt>
                <c:pt idx="85">
                  <c:v>37.0549999999999</c:v>
                </c:pt>
                <c:pt idx="86">
                  <c:v>37.049999999999898</c:v>
                </c:pt>
                <c:pt idx="87">
                  <c:v>37.044999999999902</c:v>
                </c:pt>
                <c:pt idx="88">
                  <c:v>37.0399999999999</c:v>
                </c:pt>
                <c:pt idx="89">
                  <c:v>37.034999999999897</c:v>
                </c:pt>
                <c:pt idx="90">
                  <c:v>37.029999999999902</c:v>
                </c:pt>
                <c:pt idx="91">
                  <c:v>37.024999999999899</c:v>
                </c:pt>
                <c:pt idx="92">
                  <c:v>37.019999999999897</c:v>
                </c:pt>
                <c:pt idx="93">
                  <c:v>37.014999999999901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90-49C0-808F-51F57EE67720}"/>
            </c:ext>
          </c:extLst>
        </c:ser>
        <c:ser>
          <c:idx val="3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trendline>
            <c:spPr>
              <a:ln>
                <a:prstDash val="dash"/>
              </a:ln>
            </c:spPr>
            <c:trendlineType val="linear"/>
            <c:forward val="200"/>
            <c:dispRSqr val="0"/>
            <c:dispEq val="0"/>
          </c:trendline>
          <c:xVal>
            <c:numRef>
              <c:f>'NAF01'!$D$7:$D$27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'NAF01'!$E$7:$E$27</c:f>
              <c:numCache>
                <c:formatCode>0.00</c:formatCode>
                <c:ptCount val="21"/>
                <c:pt idx="0">
                  <c:v>20.733750000000001</c:v>
                </c:pt>
                <c:pt idx="1">
                  <c:v>20.742964999999998</c:v>
                </c:pt>
                <c:pt idx="2">
                  <c:v>20.752179999999999</c:v>
                </c:pt>
                <c:pt idx="3">
                  <c:v>20.766002499999999</c:v>
                </c:pt>
                <c:pt idx="4">
                  <c:v>20.770609999999998</c:v>
                </c:pt>
                <c:pt idx="5">
                  <c:v>20.779824999999999</c:v>
                </c:pt>
                <c:pt idx="6">
                  <c:v>20.798254999999997</c:v>
                </c:pt>
                <c:pt idx="7">
                  <c:v>20.798254999999997</c:v>
                </c:pt>
                <c:pt idx="8">
                  <c:v>20.807469999999995</c:v>
                </c:pt>
                <c:pt idx="9">
                  <c:v>20.821292499999998</c:v>
                </c:pt>
                <c:pt idx="10">
                  <c:v>20.825899999999997</c:v>
                </c:pt>
                <c:pt idx="11">
                  <c:v>20.835114999999998</c:v>
                </c:pt>
                <c:pt idx="12">
                  <c:v>20.844329999999999</c:v>
                </c:pt>
                <c:pt idx="13">
                  <c:v>20.853544999999997</c:v>
                </c:pt>
                <c:pt idx="14">
                  <c:v>20.862759999999998</c:v>
                </c:pt>
                <c:pt idx="15">
                  <c:v>20.871974999999999</c:v>
                </c:pt>
                <c:pt idx="16">
                  <c:v>20.881189999999997</c:v>
                </c:pt>
                <c:pt idx="17">
                  <c:v>20.890405000000001</c:v>
                </c:pt>
                <c:pt idx="18">
                  <c:v>20.904227499999998</c:v>
                </c:pt>
                <c:pt idx="19">
                  <c:v>20.908834999999996</c:v>
                </c:pt>
                <c:pt idx="20">
                  <c:v>20.918049999999997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90-49C0-808F-51F57EE67720}"/>
            </c:ext>
          </c:extLst>
        </c:ser>
        <c:ser>
          <c:idx val="0"/>
          <c:order val="2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trendline>
            <c:spPr>
              <a:ln w="9525">
                <a:solidFill>
                  <a:schemeClr val="tx2">
                    <a:lumMod val="60000"/>
                    <a:lumOff val="40000"/>
                  </a:schemeClr>
                </a:solidFill>
                <a:prstDash val="dash"/>
              </a:ln>
            </c:spPr>
            <c:trendlineType val="linear"/>
            <c:backward val="200"/>
            <c:dispRSqr val="0"/>
            <c:dispEq val="0"/>
          </c:trendline>
          <c:xVal>
            <c:numRef>
              <c:f>'NAF01'!$D$67:$D$87</c:f>
              <c:numCache>
                <c:formatCode>General</c:formatCode>
                <c:ptCount val="21"/>
                <c:pt idx="0">
                  <c:v>300</c:v>
                </c:pt>
                <c:pt idx="1">
                  <c:v>305</c:v>
                </c:pt>
                <c:pt idx="2">
                  <c:v>310</c:v>
                </c:pt>
                <c:pt idx="3">
                  <c:v>315</c:v>
                </c:pt>
                <c:pt idx="4">
                  <c:v>320</c:v>
                </c:pt>
                <c:pt idx="5">
                  <c:v>325</c:v>
                </c:pt>
                <c:pt idx="6">
                  <c:v>330</c:v>
                </c:pt>
                <c:pt idx="7">
                  <c:v>335</c:v>
                </c:pt>
                <c:pt idx="8">
                  <c:v>340</c:v>
                </c:pt>
                <c:pt idx="9">
                  <c:v>345</c:v>
                </c:pt>
                <c:pt idx="10">
                  <c:v>350</c:v>
                </c:pt>
                <c:pt idx="11">
                  <c:v>355</c:v>
                </c:pt>
                <c:pt idx="12">
                  <c:v>360</c:v>
                </c:pt>
                <c:pt idx="13">
                  <c:v>365</c:v>
                </c:pt>
                <c:pt idx="14">
                  <c:v>370</c:v>
                </c:pt>
                <c:pt idx="15">
                  <c:v>375</c:v>
                </c:pt>
                <c:pt idx="16">
                  <c:v>380</c:v>
                </c:pt>
                <c:pt idx="17">
                  <c:v>385</c:v>
                </c:pt>
                <c:pt idx="18">
                  <c:v>390</c:v>
                </c:pt>
                <c:pt idx="19">
                  <c:v>395</c:v>
                </c:pt>
                <c:pt idx="20">
                  <c:v>400</c:v>
                </c:pt>
              </c:numCache>
            </c:numRef>
          </c:xVal>
          <c:yVal>
            <c:numRef>
              <c:f>'NAF01'!$E$67:$E$87</c:f>
              <c:numCache>
                <c:formatCode>0.00</c:formatCode>
                <c:ptCount val="21"/>
                <c:pt idx="0">
                  <c:v>37.154879999999991</c:v>
                </c:pt>
                <c:pt idx="1">
                  <c:v>37.154879999999991</c:v>
                </c:pt>
                <c:pt idx="2">
                  <c:v>37.154879999999991</c:v>
                </c:pt>
                <c:pt idx="3">
                  <c:v>37.154879999999991</c:v>
                </c:pt>
                <c:pt idx="4">
                  <c:v>37.154879999999991</c:v>
                </c:pt>
                <c:pt idx="5">
                  <c:v>37.155000000000001</c:v>
                </c:pt>
                <c:pt idx="6">
                  <c:v>37.15</c:v>
                </c:pt>
                <c:pt idx="7">
                  <c:v>37.145000000000003</c:v>
                </c:pt>
                <c:pt idx="8">
                  <c:v>37.14</c:v>
                </c:pt>
                <c:pt idx="9">
                  <c:v>37.134999999999998</c:v>
                </c:pt>
                <c:pt idx="10">
                  <c:v>37.130000000000003</c:v>
                </c:pt>
                <c:pt idx="11">
                  <c:v>37.125</c:v>
                </c:pt>
                <c:pt idx="12">
                  <c:v>37.119999999999997</c:v>
                </c:pt>
                <c:pt idx="13">
                  <c:v>37.115000000000002</c:v>
                </c:pt>
                <c:pt idx="14">
                  <c:v>37.11</c:v>
                </c:pt>
                <c:pt idx="15">
                  <c:v>37.104999999999997</c:v>
                </c:pt>
                <c:pt idx="16">
                  <c:v>37.1</c:v>
                </c:pt>
                <c:pt idx="17">
                  <c:v>37.094999999999999</c:v>
                </c:pt>
                <c:pt idx="18">
                  <c:v>37.090000000000003</c:v>
                </c:pt>
                <c:pt idx="19">
                  <c:v>37.085000000000001</c:v>
                </c:pt>
                <c:pt idx="20">
                  <c:v>37.08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90-49C0-808F-51F57EE67720}"/>
            </c:ext>
          </c:extLst>
        </c:ser>
        <c:ser>
          <c:idx val="1"/>
          <c:order val="3"/>
          <c:tx>
            <c:v>inter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</c:marker>
          <c:xVal>
            <c:numRef>
              <c:f>'NAF01'!$H$18:$H$19</c:f>
              <c:numCache>
                <c:formatCode>General</c:formatCode>
                <c:ptCount val="2"/>
                <c:pt idx="0" formatCode="0.0">
                  <c:v>175.6</c:v>
                </c:pt>
                <c:pt idx="1">
                  <c:v>175.6</c:v>
                </c:pt>
              </c:numCache>
            </c:numRef>
          </c:xVal>
          <c:yVal>
            <c:numRef>
              <c:f>'NAF01'!$H$21:$H$22</c:f>
              <c:numCache>
                <c:formatCode>0.00</c:formatCode>
                <c:ptCount val="2"/>
                <c:pt idx="0">
                  <c:v>21.057275326147185</c:v>
                </c:pt>
                <c:pt idx="1">
                  <c:v>37.271138410389604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8A-4998-9D17-E674A9B9A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223312"/>
        <c:axId val="1415224144"/>
      </c:scatterChart>
      <c:valAx>
        <c:axId val="141522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Time /s </a:t>
                </a:r>
              </a:p>
            </c:rich>
          </c:tx>
          <c:layout>
            <c:manualLayout>
              <c:xMode val="edge"/>
              <c:yMode val="edge"/>
              <c:x val="0.81251268591426062"/>
              <c:y val="0.9297780959198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15224144"/>
        <c:crosses val="autoZero"/>
        <c:crossBetween val="midCat"/>
      </c:valAx>
      <c:valAx>
        <c:axId val="1415224144"/>
        <c:scaling>
          <c:orientation val="minMax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Temperature / </a:t>
                </a:r>
                <a:r>
                  <a:rPr lang="pt-PT">
                    <a:sym typeface="Symbol" panose="05050102010706020507" pitchFamily="18" charset="2"/>
                  </a:rPr>
                  <a:t></a:t>
                </a:r>
                <a:r>
                  <a:rPr lang="pt-PT"/>
                  <a:t>C</a:t>
                </a:r>
              </a:p>
            </c:rich>
          </c:tx>
          <c:layout>
            <c:manualLayout>
              <c:xMode val="edge"/>
              <c:yMode val="edge"/>
              <c:x val="2.8499999999999998E-2"/>
              <c:y val="0.247369728134632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152233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NAF01</a:t>
            </a:r>
          </a:p>
        </c:rich>
      </c:tx>
      <c:layout>
        <c:manualLayout>
          <c:xMode val="edge"/>
          <c:yMode val="edge"/>
          <c:x val="0.68383333333333329"/>
          <c:y val="0.4885590599876314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435870516185476"/>
          <c:y val="0.1411570743405276"/>
          <c:w val="0.81164129483814518"/>
          <c:h val="0.73234931739647657"/>
        </c:manualLayout>
      </c:layout>
      <c:scatterChart>
        <c:scatterStyle val="lineMarker"/>
        <c:varyColors val="0"/>
        <c:ser>
          <c:idx val="2"/>
          <c:order val="0"/>
          <c:spPr>
            <a:ln w="9525">
              <a:solidFill>
                <a:srgbClr val="C00000"/>
              </a:solidFill>
            </a:ln>
          </c:spPr>
          <c:marker>
            <c:symbol val="square"/>
            <c:size val="4"/>
            <c:spPr>
              <a:solidFill>
                <a:srgbClr val="C00000"/>
              </a:solidFill>
            </c:spPr>
          </c:marker>
          <c:xVal>
            <c:numRef>
              <c:f>'NAF02'!$D$7:$D$100</c:f>
              <c:numCache>
                <c:formatCode>General</c:formatCode>
                <c:ptCount val="9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  <c:pt idx="51">
                  <c:v>255</c:v>
                </c:pt>
                <c:pt idx="52">
                  <c:v>260</c:v>
                </c:pt>
                <c:pt idx="53">
                  <c:v>265</c:v>
                </c:pt>
                <c:pt idx="54">
                  <c:v>270</c:v>
                </c:pt>
                <c:pt idx="55">
                  <c:v>275</c:v>
                </c:pt>
                <c:pt idx="56">
                  <c:v>280</c:v>
                </c:pt>
                <c:pt idx="57">
                  <c:v>285</c:v>
                </c:pt>
                <c:pt idx="58">
                  <c:v>290</c:v>
                </c:pt>
                <c:pt idx="59">
                  <c:v>295</c:v>
                </c:pt>
                <c:pt idx="60">
                  <c:v>300</c:v>
                </c:pt>
                <c:pt idx="61">
                  <c:v>305</c:v>
                </c:pt>
                <c:pt idx="62">
                  <c:v>310</c:v>
                </c:pt>
                <c:pt idx="63">
                  <c:v>315</c:v>
                </c:pt>
                <c:pt idx="64">
                  <c:v>320</c:v>
                </c:pt>
                <c:pt idx="65">
                  <c:v>325</c:v>
                </c:pt>
                <c:pt idx="66">
                  <c:v>330</c:v>
                </c:pt>
                <c:pt idx="67">
                  <c:v>335</c:v>
                </c:pt>
                <c:pt idx="68">
                  <c:v>340</c:v>
                </c:pt>
                <c:pt idx="69">
                  <c:v>345</c:v>
                </c:pt>
                <c:pt idx="70">
                  <c:v>350</c:v>
                </c:pt>
                <c:pt idx="71">
                  <c:v>355</c:v>
                </c:pt>
                <c:pt idx="72">
                  <c:v>360</c:v>
                </c:pt>
                <c:pt idx="73">
                  <c:v>365</c:v>
                </c:pt>
                <c:pt idx="74">
                  <c:v>370</c:v>
                </c:pt>
                <c:pt idx="75">
                  <c:v>375</c:v>
                </c:pt>
                <c:pt idx="76">
                  <c:v>380</c:v>
                </c:pt>
                <c:pt idx="77">
                  <c:v>385</c:v>
                </c:pt>
                <c:pt idx="78">
                  <c:v>390</c:v>
                </c:pt>
                <c:pt idx="79">
                  <c:v>395</c:v>
                </c:pt>
                <c:pt idx="80">
                  <c:v>400</c:v>
                </c:pt>
                <c:pt idx="81">
                  <c:v>405</c:v>
                </c:pt>
                <c:pt idx="82">
                  <c:v>410</c:v>
                </c:pt>
                <c:pt idx="83">
                  <c:v>415</c:v>
                </c:pt>
                <c:pt idx="84">
                  <c:v>420</c:v>
                </c:pt>
                <c:pt idx="85">
                  <c:v>425</c:v>
                </c:pt>
                <c:pt idx="86">
                  <c:v>430</c:v>
                </c:pt>
                <c:pt idx="87">
                  <c:v>435</c:v>
                </c:pt>
                <c:pt idx="88">
                  <c:v>440</c:v>
                </c:pt>
                <c:pt idx="89">
                  <c:v>445</c:v>
                </c:pt>
                <c:pt idx="90">
                  <c:v>450</c:v>
                </c:pt>
                <c:pt idx="91">
                  <c:v>455</c:v>
                </c:pt>
                <c:pt idx="92">
                  <c:v>460</c:v>
                </c:pt>
                <c:pt idx="93">
                  <c:v>465</c:v>
                </c:pt>
              </c:numCache>
            </c:numRef>
          </c:xVal>
          <c:yVal>
            <c:numRef>
              <c:f>'NAF02'!$E$7:$E$100</c:f>
              <c:numCache>
                <c:formatCode>0.00</c:formatCode>
                <c:ptCount val="94"/>
                <c:pt idx="0">
                  <c:v>22.807125000000003</c:v>
                </c:pt>
                <c:pt idx="1">
                  <c:v>22.817261500000001</c:v>
                </c:pt>
                <c:pt idx="2">
                  <c:v>22.827398000000002</c:v>
                </c:pt>
                <c:pt idx="3">
                  <c:v>22.842602750000001</c:v>
                </c:pt>
                <c:pt idx="4">
                  <c:v>22.847670999999998</c:v>
                </c:pt>
                <c:pt idx="5">
                  <c:v>22.8578075</c:v>
                </c:pt>
                <c:pt idx="6">
                  <c:v>22.878080499999999</c:v>
                </c:pt>
                <c:pt idx="7">
                  <c:v>22.878080499999999</c:v>
                </c:pt>
                <c:pt idx="8">
                  <c:v>22.888216999999997</c:v>
                </c:pt>
                <c:pt idx="9">
                  <c:v>22.90342175</c:v>
                </c:pt>
                <c:pt idx="10">
                  <c:v>22.90849</c:v>
                </c:pt>
                <c:pt idx="11">
                  <c:v>22.918626499999998</c:v>
                </c:pt>
                <c:pt idx="12">
                  <c:v>22.928763</c:v>
                </c:pt>
                <c:pt idx="13">
                  <c:v>22.938899499999998</c:v>
                </c:pt>
                <c:pt idx="14">
                  <c:v>22.949036</c:v>
                </c:pt>
                <c:pt idx="15">
                  <c:v>22.959172500000001</c:v>
                </c:pt>
                <c:pt idx="16">
                  <c:v>22.969308999999999</c:v>
                </c:pt>
                <c:pt idx="17">
                  <c:v>22.979445500000004</c:v>
                </c:pt>
                <c:pt idx="18">
                  <c:v>22.994650249999999</c:v>
                </c:pt>
                <c:pt idx="19">
                  <c:v>22.999718499999997</c:v>
                </c:pt>
                <c:pt idx="20">
                  <c:v>23.009854999999998</c:v>
                </c:pt>
                <c:pt idx="21">
                  <c:v>23.117301900000001</c:v>
                </c:pt>
                <c:pt idx="22">
                  <c:v>23.149231875000002</c:v>
                </c:pt>
                <c:pt idx="23">
                  <c:v>23.255665125</c:v>
                </c:pt>
                <c:pt idx="24">
                  <c:v>23.415315</c:v>
                </c:pt>
                <c:pt idx="25">
                  <c:v>23.841048000000001</c:v>
                </c:pt>
                <c:pt idx="26">
                  <c:v>24.266780999999998</c:v>
                </c:pt>
                <c:pt idx="27">
                  <c:v>25.118247</c:v>
                </c:pt>
                <c:pt idx="28">
                  <c:v>25.969712999999999</c:v>
                </c:pt>
                <c:pt idx="29">
                  <c:v>26.821179000000001</c:v>
                </c:pt>
                <c:pt idx="30">
                  <c:v>27.672644999999999</c:v>
                </c:pt>
                <c:pt idx="31">
                  <c:v>28.524111000000001</c:v>
                </c:pt>
                <c:pt idx="32">
                  <c:v>29.375577000000007</c:v>
                </c:pt>
                <c:pt idx="33">
                  <c:v>30.227043000000005</c:v>
                </c:pt>
                <c:pt idx="34">
                  <c:v>31.078509</c:v>
                </c:pt>
                <c:pt idx="35">
                  <c:v>31.929974999999999</c:v>
                </c:pt>
                <c:pt idx="36">
                  <c:v>32.781441000000001</c:v>
                </c:pt>
                <c:pt idx="37">
                  <c:v>33.632906999999996</c:v>
                </c:pt>
                <c:pt idx="38">
                  <c:v>34.484373000000005</c:v>
                </c:pt>
                <c:pt idx="39">
                  <c:v>35.335839000000007</c:v>
                </c:pt>
                <c:pt idx="40">
                  <c:v>36.187304999999995</c:v>
                </c:pt>
                <c:pt idx="41">
                  <c:v>36.932337750000002</c:v>
                </c:pt>
                <c:pt idx="42">
                  <c:v>37.677370500000002</c:v>
                </c:pt>
                <c:pt idx="43">
                  <c:v>38.315970000000007</c:v>
                </c:pt>
                <c:pt idx="44">
                  <c:v>38.954569499999998</c:v>
                </c:pt>
                <c:pt idx="45">
                  <c:v>39.486735750000008</c:v>
                </c:pt>
                <c:pt idx="46">
                  <c:v>40.018902000000004</c:v>
                </c:pt>
                <c:pt idx="47">
                  <c:v>40.444634999999998</c:v>
                </c:pt>
                <c:pt idx="48">
                  <c:v>40.870367999999992</c:v>
                </c:pt>
                <c:pt idx="49">
                  <c:v>41.08323450000001</c:v>
                </c:pt>
                <c:pt idx="50">
                  <c:v>41.296101000000007</c:v>
                </c:pt>
                <c:pt idx="51">
                  <c:v>41.296101000000007</c:v>
                </c:pt>
                <c:pt idx="52">
                  <c:v>41.296101000000007</c:v>
                </c:pt>
                <c:pt idx="53">
                  <c:v>41.08323450000001</c:v>
                </c:pt>
                <c:pt idx="54">
                  <c:v>40.870367999999992</c:v>
                </c:pt>
                <c:pt idx="55">
                  <c:v>40.657501500000002</c:v>
                </c:pt>
                <c:pt idx="56">
                  <c:v>40.657501500000002</c:v>
                </c:pt>
                <c:pt idx="57">
                  <c:v>40.657501500000002</c:v>
                </c:pt>
                <c:pt idx="58">
                  <c:v>40.763934749999997</c:v>
                </c:pt>
                <c:pt idx="59">
                  <c:v>40.870367999999992</c:v>
                </c:pt>
                <c:pt idx="60">
                  <c:v>40.870367999999992</c:v>
                </c:pt>
                <c:pt idx="61">
                  <c:v>40.870367999999992</c:v>
                </c:pt>
                <c:pt idx="62">
                  <c:v>40.870367999999992</c:v>
                </c:pt>
                <c:pt idx="63">
                  <c:v>40.870367999999992</c:v>
                </c:pt>
                <c:pt idx="64">
                  <c:v>40.869999999999997</c:v>
                </c:pt>
                <c:pt idx="65">
                  <c:v>40.865000000000002</c:v>
                </c:pt>
                <c:pt idx="66">
                  <c:v>40.86</c:v>
                </c:pt>
                <c:pt idx="67">
                  <c:v>40.854999999999997</c:v>
                </c:pt>
                <c:pt idx="68">
                  <c:v>40.85</c:v>
                </c:pt>
                <c:pt idx="69">
                  <c:v>40.844999999999999</c:v>
                </c:pt>
                <c:pt idx="70">
                  <c:v>40.840000000000003</c:v>
                </c:pt>
                <c:pt idx="71">
                  <c:v>40.835000000000001</c:v>
                </c:pt>
                <c:pt idx="72">
                  <c:v>40.83</c:v>
                </c:pt>
                <c:pt idx="73">
                  <c:v>40.825000000000003</c:v>
                </c:pt>
                <c:pt idx="74">
                  <c:v>40.82</c:v>
                </c:pt>
                <c:pt idx="75">
                  <c:v>40.814999999999998</c:v>
                </c:pt>
                <c:pt idx="76">
                  <c:v>40.810000000000102</c:v>
                </c:pt>
                <c:pt idx="77">
                  <c:v>40.805000000000099</c:v>
                </c:pt>
                <c:pt idx="78">
                  <c:v>40.800000000000097</c:v>
                </c:pt>
                <c:pt idx="79">
                  <c:v>40.795000000000101</c:v>
                </c:pt>
                <c:pt idx="80">
                  <c:v>40.790000000000099</c:v>
                </c:pt>
                <c:pt idx="81">
                  <c:v>40.785000000000103</c:v>
                </c:pt>
                <c:pt idx="82">
                  <c:v>40.780000000000101</c:v>
                </c:pt>
                <c:pt idx="83">
                  <c:v>40.775000000000098</c:v>
                </c:pt>
                <c:pt idx="84">
                  <c:v>40.770000000000103</c:v>
                </c:pt>
                <c:pt idx="85">
                  <c:v>40.7650000000001</c:v>
                </c:pt>
                <c:pt idx="86">
                  <c:v>40.760000000000097</c:v>
                </c:pt>
                <c:pt idx="87">
                  <c:v>40.755000000000102</c:v>
                </c:pt>
                <c:pt idx="88">
                  <c:v>40.750000000000099</c:v>
                </c:pt>
                <c:pt idx="89">
                  <c:v>40.745000000000097</c:v>
                </c:pt>
                <c:pt idx="90">
                  <c:v>40.740000000000101</c:v>
                </c:pt>
                <c:pt idx="91">
                  <c:v>40.735000000000099</c:v>
                </c:pt>
                <c:pt idx="92">
                  <c:v>40.730000000000103</c:v>
                </c:pt>
                <c:pt idx="93">
                  <c:v>40.725000000000101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7B-4736-B4EF-B80532BFF77E}"/>
            </c:ext>
          </c:extLst>
        </c:ser>
        <c:ser>
          <c:idx val="3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trendline>
            <c:spPr>
              <a:ln>
                <a:prstDash val="dash"/>
              </a:ln>
            </c:spPr>
            <c:trendlineType val="linear"/>
            <c:forward val="200"/>
            <c:dispRSqr val="0"/>
            <c:dispEq val="0"/>
          </c:trendline>
          <c:xVal>
            <c:numRef>
              <c:f>'NAF02'!$D$7:$D$27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'NAF02'!$E$7:$E$27</c:f>
              <c:numCache>
                <c:formatCode>0.00</c:formatCode>
                <c:ptCount val="21"/>
                <c:pt idx="0">
                  <c:v>22.807125000000003</c:v>
                </c:pt>
                <c:pt idx="1">
                  <c:v>22.817261500000001</c:v>
                </c:pt>
                <c:pt idx="2">
                  <c:v>22.827398000000002</c:v>
                </c:pt>
                <c:pt idx="3">
                  <c:v>22.842602750000001</c:v>
                </c:pt>
                <c:pt idx="4">
                  <c:v>22.847670999999998</c:v>
                </c:pt>
                <c:pt idx="5">
                  <c:v>22.8578075</c:v>
                </c:pt>
                <c:pt idx="6">
                  <c:v>22.878080499999999</c:v>
                </c:pt>
                <c:pt idx="7">
                  <c:v>22.878080499999999</c:v>
                </c:pt>
                <c:pt idx="8">
                  <c:v>22.888216999999997</c:v>
                </c:pt>
                <c:pt idx="9">
                  <c:v>22.90342175</c:v>
                </c:pt>
                <c:pt idx="10">
                  <c:v>22.90849</c:v>
                </c:pt>
                <c:pt idx="11">
                  <c:v>22.918626499999998</c:v>
                </c:pt>
                <c:pt idx="12">
                  <c:v>22.928763</c:v>
                </c:pt>
                <c:pt idx="13">
                  <c:v>22.938899499999998</c:v>
                </c:pt>
                <c:pt idx="14">
                  <c:v>22.949036</c:v>
                </c:pt>
                <c:pt idx="15">
                  <c:v>22.959172500000001</c:v>
                </c:pt>
                <c:pt idx="16">
                  <c:v>22.969308999999999</c:v>
                </c:pt>
                <c:pt idx="17">
                  <c:v>22.979445500000004</c:v>
                </c:pt>
                <c:pt idx="18">
                  <c:v>22.994650249999999</c:v>
                </c:pt>
                <c:pt idx="19">
                  <c:v>22.999718499999997</c:v>
                </c:pt>
                <c:pt idx="20">
                  <c:v>23.009854999999998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7B-4736-B4EF-B80532BFF77E}"/>
            </c:ext>
          </c:extLst>
        </c:ser>
        <c:ser>
          <c:idx val="0"/>
          <c:order val="2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trendline>
            <c:spPr>
              <a:ln w="9525">
                <a:solidFill>
                  <a:schemeClr val="tx2">
                    <a:lumMod val="60000"/>
                    <a:lumOff val="40000"/>
                  </a:schemeClr>
                </a:solidFill>
                <a:prstDash val="dash"/>
              </a:ln>
            </c:spPr>
            <c:trendlineType val="linear"/>
            <c:backward val="200"/>
            <c:dispRSqr val="0"/>
            <c:dispEq val="0"/>
          </c:trendline>
          <c:xVal>
            <c:numRef>
              <c:f>'NAF02'!$D$67:$D$87</c:f>
              <c:numCache>
                <c:formatCode>General</c:formatCode>
                <c:ptCount val="21"/>
                <c:pt idx="0">
                  <c:v>300</c:v>
                </c:pt>
                <c:pt idx="1">
                  <c:v>305</c:v>
                </c:pt>
                <c:pt idx="2">
                  <c:v>310</c:v>
                </c:pt>
                <c:pt idx="3">
                  <c:v>315</c:v>
                </c:pt>
                <c:pt idx="4">
                  <c:v>320</c:v>
                </c:pt>
                <c:pt idx="5">
                  <c:v>325</c:v>
                </c:pt>
                <c:pt idx="6">
                  <c:v>330</c:v>
                </c:pt>
                <c:pt idx="7">
                  <c:v>335</c:v>
                </c:pt>
                <c:pt idx="8">
                  <c:v>340</c:v>
                </c:pt>
                <c:pt idx="9">
                  <c:v>345</c:v>
                </c:pt>
                <c:pt idx="10">
                  <c:v>350</c:v>
                </c:pt>
                <c:pt idx="11">
                  <c:v>355</c:v>
                </c:pt>
                <c:pt idx="12">
                  <c:v>360</c:v>
                </c:pt>
                <c:pt idx="13">
                  <c:v>365</c:v>
                </c:pt>
                <c:pt idx="14">
                  <c:v>370</c:v>
                </c:pt>
                <c:pt idx="15">
                  <c:v>375</c:v>
                </c:pt>
                <c:pt idx="16">
                  <c:v>380</c:v>
                </c:pt>
                <c:pt idx="17">
                  <c:v>385</c:v>
                </c:pt>
                <c:pt idx="18">
                  <c:v>390</c:v>
                </c:pt>
                <c:pt idx="19">
                  <c:v>395</c:v>
                </c:pt>
                <c:pt idx="20">
                  <c:v>400</c:v>
                </c:pt>
              </c:numCache>
            </c:numRef>
          </c:xVal>
          <c:yVal>
            <c:numRef>
              <c:f>'NAF02'!$E$67:$E$87</c:f>
              <c:numCache>
                <c:formatCode>0.00</c:formatCode>
                <c:ptCount val="21"/>
                <c:pt idx="0">
                  <c:v>40.870367999999992</c:v>
                </c:pt>
                <c:pt idx="1">
                  <c:v>40.870367999999992</c:v>
                </c:pt>
                <c:pt idx="2">
                  <c:v>40.870367999999992</c:v>
                </c:pt>
                <c:pt idx="3">
                  <c:v>40.870367999999992</c:v>
                </c:pt>
                <c:pt idx="4">
                  <c:v>40.869999999999997</c:v>
                </c:pt>
                <c:pt idx="5">
                  <c:v>40.865000000000002</c:v>
                </c:pt>
                <c:pt idx="6">
                  <c:v>40.86</c:v>
                </c:pt>
                <c:pt idx="7">
                  <c:v>40.854999999999997</c:v>
                </c:pt>
                <c:pt idx="8">
                  <c:v>40.85</c:v>
                </c:pt>
                <c:pt idx="9">
                  <c:v>40.844999999999999</c:v>
                </c:pt>
                <c:pt idx="10">
                  <c:v>40.840000000000003</c:v>
                </c:pt>
                <c:pt idx="11">
                  <c:v>40.835000000000001</c:v>
                </c:pt>
                <c:pt idx="12">
                  <c:v>40.83</c:v>
                </c:pt>
                <c:pt idx="13">
                  <c:v>40.825000000000003</c:v>
                </c:pt>
                <c:pt idx="14">
                  <c:v>40.82</c:v>
                </c:pt>
                <c:pt idx="15">
                  <c:v>40.814999999999998</c:v>
                </c:pt>
                <c:pt idx="16">
                  <c:v>40.810000000000102</c:v>
                </c:pt>
                <c:pt idx="17">
                  <c:v>40.805000000000099</c:v>
                </c:pt>
                <c:pt idx="18">
                  <c:v>40.800000000000097</c:v>
                </c:pt>
                <c:pt idx="19">
                  <c:v>40.795000000000101</c:v>
                </c:pt>
                <c:pt idx="20">
                  <c:v>40.790000000000099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7B-4736-B4EF-B80532BFF77E}"/>
            </c:ext>
          </c:extLst>
        </c:ser>
        <c:ser>
          <c:idx val="1"/>
          <c:order val="3"/>
          <c:tx>
            <c:v>inter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xVal>
            <c:numRef>
              <c:f>'NAF02'!$H$18:$H$19</c:f>
              <c:numCache>
                <c:formatCode>General</c:formatCode>
                <c:ptCount val="2"/>
                <c:pt idx="0" formatCode="0.0">
                  <c:v>175.6</c:v>
                </c:pt>
                <c:pt idx="1">
                  <c:v>175.6</c:v>
                </c:pt>
              </c:numCache>
            </c:numRef>
          </c:xVal>
          <c:yVal>
            <c:numRef>
              <c:f>'NAF02'!$H$21:$H$22</c:f>
              <c:numCache>
                <c:formatCode>0.00</c:formatCode>
                <c:ptCount val="2"/>
                <c:pt idx="0">
                  <c:v>23.163002858761903</c:v>
                </c:pt>
                <c:pt idx="1">
                  <c:v>40.992271504623211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B6-463B-90C0-5BF9F8801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223312"/>
        <c:axId val="1415224144"/>
      </c:scatterChart>
      <c:valAx>
        <c:axId val="1415223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Time /s </a:t>
                </a:r>
              </a:p>
            </c:rich>
          </c:tx>
          <c:layout>
            <c:manualLayout>
              <c:xMode val="edge"/>
              <c:yMode val="edge"/>
              <c:x val="0.81251268591426062"/>
              <c:y val="0.9297780959198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15224144"/>
        <c:crosses val="autoZero"/>
        <c:crossBetween val="midCat"/>
      </c:valAx>
      <c:valAx>
        <c:axId val="1415224144"/>
        <c:scaling>
          <c:orientation val="minMax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Temperature / </a:t>
                </a:r>
                <a:r>
                  <a:rPr lang="pt-PT">
                    <a:sym typeface="Symbol" panose="05050102010706020507" pitchFamily="18" charset="2"/>
                  </a:rPr>
                  <a:t></a:t>
                </a:r>
                <a:r>
                  <a:rPr lang="pt-PT"/>
                  <a:t>C</a:t>
                </a:r>
              </a:p>
            </c:rich>
          </c:tx>
          <c:layout>
            <c:manualLayout>
              <c:xMode val="edge"/>
              <c:yMode val="edge"/>
              <c:x val="2.8499999999999998E-2"/>
              <c:y val="0.247369728134632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15223312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</xdr:colOff>
      <xdr:row>2</xdr:row>
      <xdr:rowOff>68580</xdr:rowOff>
    </xdr:from>
    <xdr:to>
      <xdr:col>17</xdr:col>
      <xdr:colOff>388620</xdr:colOff>
      <xdr:row>24</xdr:row>
      <xdr:rowOff>137160</xdr:rowOff>
    </xdr:to>
    <xdr:grpSp>
      <xdr:nvGrpSpPr>
        <xdr:cNvPr id="9" name="Group 8"/>
        <xdr:cNvGrpSpPr/>
      </xdr:nvGrpSpPr>
      <xdr:grpSpPr>
        <a:xfrm>
          <a:off x="7360920" y="434340"/>
          <a:ext cx="4572000" cy="4251960"/>
          <a:chOff x="4251960" y="1066800"/>
          <a:chExt cx="4572000" cy="4236720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4251960" y="1066800"/>
          <a:ext cx="4572000" cy="42367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5" name="Straight Connector 4"/>
          <xdr:cNvCxnSpPr/>
        </xdr:nvCxnSpPr>
        <xdr:spPr>
          <a:xfrm>
            <a:off x="6240780" y="1580262"/>
            <a:ext cx="0" cy="3284220"/>
          </a:xfrm>
          <a:prstGeom prst="line">
            <a:avLst/>
          </a:prstGeom>
          <a:ln>
            <a:solidFill>
              <a:schemeClr val="bg2">
                <a:lumMod val="75000"/>
              </a:schemeClr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14</xdr:col>
      <xdr:colOff>335280</xdr:colOff>
      <xdr:row>4</xdr:row>
      <xdr:rowOff>144780</xdr:rowOff>
    </xdr:from>
    <xdr:ext cx="305084" cy="264560"/>
    <xdr:sp macro="" textlink="">
      <xdr:nvSpPr>
        <xdr:cNvPr id="12" name="TextBox 11"/>
        <xdr:cNvSpPr txBox="1"/>
      </xdr:nvSpPr>
      <xdr:spPr>
        <a:xfrm>
          <a:off x="9906000" y="876300"/>
          <a:ext cx="3050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t3</a:t>
          </a:r>
        </a:p>
      </xdr:txBody>
    </xdr:sp>
    <xdr:clientData/>
  </xdr:oneCellAnchor>
  <xdr:oneCellAnchor>
    <xdr:from>
      <xdr:col>15</xdr:col>
      <xdr:colOff>449580</xdr:colOff>
      <xdr:row>4</xdr:row>
      <xdr:rowOff>144780</xdr:rowOff>
    </xdr:from>
    <xdr:ext cx="305084" cy="264560"/>
    <xdr:sp macro="" textlink="">
      <xdr:nvSpPr>
        <xdr:cNvPr id="13" name="TextBox 12"/>
        <xdr:cNvSpPr txBox="1"/>
      </xdr:nvSpPr>
      <xdr:spPr>
        <a:xfrm>
          <a:off x="10629900" y="876300"/>
          <a:ext cx="3050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t4</a:t>
          </a:r>
        </a:p>
      </xdr:txBody>
    </xdr:sp>
    <xdr:clientData/>
  </xdr:oneCellAnchor>
  <xdr:oneCellAnchor>
    <xdr:from>
      <xdr:col>12</xdr:col>
      <xdr:colOff>579120</xdr:colOff>
      <xdr:row>3</xdr:row>
      <xdr:rowOff>144780</xdr:rowOff>
    </xdr:from>
    <xdr:ext cx="463140" cy="264560"/>
    <xdr:sp macro="" textlink="">
      <xdr:nvSpPr>
        <xdr:cNvPr id="14" name="TextBox 13"/>
        <xdr:cNvSpPr txBox="1"/>
      </xdr:nvSpPr>
      <xdr:spPr>
        <a:xfrm>
          <a:off x="9075420" y="693420"/>
          <a:ext cx="463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t_int</a:t>
          </a:r>
        </a:p>
      </xdr:txBody>
    </xdr:sp>
    <xdr:clientData/>
  </xdr:oneCellAnchor>
  <xdr:oneCellAnchor>
    <xdr:from>
      <xdr:col>10</xdr:col>
      <xdr:colOff>579120</xdr:colOff>
      <xdr:row>18</xdr:row>
      <xdr:rowOff>175260</xdr:rowOff>
    </xdr:from>
    <xdr:ext cx="303416" cy="264560"/>
    <xdr:sp macro="" textlink="">
      <xdr:nvSpPr>
        <xdr:cNvPr id="15" name="TextBox 14"/>
        <xdr:cNvSpPr txBox="1"/>
      </xdr:nvSpPr>
      <xdr:spPr>
        <a:xfrm>
          <a:off x="7711440" y="3482340"/>
          <a:ext cx="3034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t1</a:t>
          </a:r>
        </a:p>
      </xdr:txBody>
    </xdr:sp>
    <xdr:clientData/>
  </xdr:oneCellAnchor>
  <xdr:oneCellAnchor>
    <xdr:from>
      <xdr:col>12</xdr:col>
      <xdr:colOff>68580</xdr:colOff>
      <xdr:row>18</xdr:row>
      <xdr:rowOff>167640</xdr:rowOff>
    </xdr:from>
    <xdr:ext cx="305084" cy="264560"/>
    <xdr:sp macro="" textlink="">
      <xdr:nvSpPr>
        <xdr:cNvPr id="16" name="TextBox 15"/>
        <xdr:cNvSpPr txBox="1"/>
      </xdr:nvSpPr>
      <xdr:spPr>
        <a:xfrm>
          <a:off x="8420100" y="3474720"/>
          <a:ext cx="3050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</xdr:colOff>
      <xdr:row>2</xdr:row>
      <xdr:rowOff>137160</xdr:rowOff>
    </xdr:from>
    <xdr:to>
      <xdr:col>17</xdr:col>
      <xdr:colOff>365760</xdr:colOff>
      <xdr:row>25</xdr:row>
      <xdr:rowOff>22860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335280</xdr:colOff>
      <xdr:row>4</xdr:row>
      <xdr:rowOff>144780</xdr:rowOff>
    </xdr:from>
    <xdr:ext cx="305084" cy="264560"/>
    <xdr:sp macro="" textlink="">
      <xdr:nvSpPr>
        <xdr:cNvPr id="10" name="TextBox 9"/>
        <xdr:cNvSpPr txBox="1"/>
      </xdr:nvSpPr>
      <xdr:spPr>
        <a:xfrm>
          <a:off x="10050780" y="876300"/>
          <a:ext cx="3050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t3</a:t>
          </a:r>
        </a:p>
      </xdr:txBody>
    </xdr:sp>
    <xdr:clientData/>
  </xdr:oneCellAnchor>
  <xdr:oneCellAnchor>
    <xdr:from>
      <xdr:col>15</xdr:col>
      <xdr:colOff>449580</xdr:colOff>
      <xdr:row>4</xdr:row>
      <xdr:rowOff>144780</xdr:rowOff>
    </xdr:from>
    <xdr:ext cx="305084" cy="264560"/>
    <xdr:sp macro="" textlink="">
      <xdr:nvSpPr>
        <xdr:cNvPr id="11" name="TextBox 10"/>
        <xdr:cNvSpPr txBox="1"/>
      </xdr:nvSpPr>
      <xdr:spPr>
        <a:xfrm>
          <a:off x="10774680" y="876300"/>
          <a:ext cx="3050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t4</a:t>
          </a:r>
        </a:p>
      </xdr:txBody>
    </xdr:sp>
    <xdr:clientData/>
  </xdr:oneCellAnchor>
  <xdr:oneCellAnchor>
    <xdr:from>
      <xdr:col>12</xdr:col>
      <xdr:colOff>487680</xdr:colOff>
      <xdr:row>4</xdr:row>
      <xdr:rowOff>91440</xdr:rowOff>
    </xdr:from>
    <xdr:ext cx="463140" cy="264560"/>
    <xdr:sp macro="" textlink="">
      <xdr:nvSpPr>
        <xdr:cNvPr id="12" name="TextBox 11"/>
        <xdr:cNvSpPr txBox="1"/>
      </xdr:nvSpPr>
      <xdr:spPr>
        <a:xfrm>
          <a:off x="8983980" y="822960"/>
          <a:ext cx="463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t_int</a:t>
          </a:r>
        </a:p>
      </xdr:txBody>
    </xdr:sp>
    <xdr:clientData/>
  </xdr:oneCellAnchor>
  <xdr:oneCellAnchor>
    <xdr:from>
      <xdr:col>10</xdr:col>
      <xdr:colOff>579120</xdr:colOff>
      <xdr:row>18</xdr:row>
      <xdr:rowOff>175260</xdr:rowOff>
    </xdr:from>
    <xdr:ext cx="303416" cy="264560"/>
    <xdr:sp macro="" textlink="">
      <xdr:nvSpPr>
        <xdr:cNvPr id="13" name="TextBox 12"/>
        <xdr:cNvSpPr txBox="1"/>
      </xdr:nvSpPr>
      <xdr:spPr>
        <a:xfrm>
          <a:off x="7856220" y="3627120"/>
          <a:ext cx="3034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t1</a:t>
          </a:r>
        </a:p>
      </xdr:txBody>
    </xdr:sp>
    <xdr:clientData/>
  </xdr:oneCellAnchor>
  <xdr:oneCellAnchor>
    <xdr:from>
      <xdr:col>12</xdr:col>
      <xdr:colOff>68580</xdr:colOff>
      <xdr:row>18</xdr:row>
      <xdr:rowOff>167640</xdr:rowOff>
    </xdr:from>
    <xdr:ext cx="305084" cy="264560"/>
    <xdr:sp macro="" textlink="">
      <xdr:nvSpPr>
        <xdr:cNvPr id="14" name="TextBox 13"/>
        <xdr:cNvSpPr txBox="1"/>
      </xdr:nvSpPr>
      <xdr:spPr>
        <a:xfrm>
          <a:off x="8564880" y="3619500"/>
          <a:ext cx="3050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t2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60960</xdr:colOff>
      <xdr:row>2</xdr:row>
      <xdr:rowOff>137160</xdr:rowOff>
    </xdr:from>
    <xdr:to>
      <xdr:col>17</xdr:col>
      <xdr:colOff>365760</xdr:colOff>
      <xdr:row>25</xdr:row>
      <xdr:rowOff>22860</xdr:rowOff>
    </xdr:to>
    <xdr:grpSp>
      <xdr:nvGrpSpPr>
        <xdr:cNvPr id="2" name="Group 1"/>
        <xdr:cNvGrpSpPr/>
      </xdr:nvGrpSpPr>
      <xdr:grpSpPr>
        <a:xfrm>
          <a:off x="7741920" y="502920"/>
          <a:ext cx="4572000" cy="4290060"/>
          <a:chOff x="4251960" y="1066800"/>
          <a:chExt cx="4572000" cy="4236720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4251960" y="1066800"/>
          <a:ext cx="4572000" cy="42367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5" name="Straight Connector 4"/>
          <xdr:cNvCxnSpPr/>
        </xdr:nvCxnSpPr>
        <xdr:spPr>
          <a:xfrm>
            <a:off x="6240780" y="1512805"/>
            <a:ext cx="0" cy="3284220"/>
          </a:xfrm>
          <a:prstGeom prst="line">
            <a:avLst/>
          </a:prstGeom>
          <a:ln>
            <a:solidFill>
              <a:schemeClr val="bg2">
                <a:lumMod val="75000"/>
              </a:schemeClr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14</xdr:col>
      <xdr:colOff>335280</xdr:colOff>
      <xdr:row>4</xdr:row>
      <xdr:rowOff>144780</xdr:rowOff>
    </xdr:from>
    <xdr:ext cx="305084" cy="264560"/>
    <xdr:sp macro="" textlink="">
      <xdr:nvSpPr>
        <xdr:cNvPr id="10" name="TextBox 9"/>
        <xdr:cNvSpPr txBox="1"/>
      </xdr:nvSpPr>
      <xdr:spPr>
        <a:xfrm>
          <a:off x="10454640" y="876300"/>
          <a:ext cx="3050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t3</a:t>
          </a:r>
        </a:p>
      </xdr:txBody>
    </xdr:sp>
    <xdr:clientData/>
  </xdr:oneCellAnchor>
  <xdr:oneCellAnchor>
    <xdr:from>
      <xdr:col>15</xdr:col>
      <xdr:colOff>449580</xdr:colOff>
      <xdr:row>4</xdr:row>
      <xdr:rowOff>144780</xdr:rowOff>
    </xdr:from>
    <xdr:ext cx="305084" cy="264560"/>
    <xdr:sp macro="" textlink="">
      <xdr:nvSpPr>
        <xdr:cNvPr id="11" name="TextBox 10"/>
        <xdr:cNvSpPr txBox="1"/>
      </xdr:nvSpPr>
      <xdr:spPr>
        <a:xfrm>
          <a:off x="11178540" y="876300"/>
          <a:ext cx="3050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t4</a:t>
          </a:r>
        </a:p>
      </xdr:txBody>
    </xdr:sp>
    <xdr:clientData/>
  </xdr:oneCellAnchor>
  <xdr:oneCellAnchor>
    <xdr:from>
      <xdr:col>12</xdr:col>
      <xdr:colOff>487680</xdr:colOff>
      <xdr:row>4</xdr:row>
      <xdr:rowOff>91440</xdr:rowOff>
    </xdr:from>
    <xdr:ext cx="463140" cy="264560"/>
    <xdr:sp macro="" textlink="">
      <xdr:nvSpPr>
        <xdr:cNvPr id="12" name="TextBox 11"/>
        <xdr:cNvSpPr txBox="1"/>
      </xdr:nvSpPr>
      <xdr:spPr>
        <a:xfrm>
          <a:off x="9387840" y="822960"/>
          <a:ext cx="463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t_int</a:t>
          </a:r>
        </a:p>
      </xdr:txBody>
    </xdr:sp>
    <xdr:clientData/>
  </xdr:oneCellAnchor>
  <xdr:oneCellAnchor>
    <xdr:from>
      <xdr:col>10</xdr:col>
      <xdr:colOff>571500</xdr:colOff>
      <xdr:row>20</xdr:row>
      <xdr:rowOff>22860</xdr:rowOff>
    </xdr:from>
    <xdr:ext cx="303416" cy="264560"/>
    <xdr:sp macro="" textlink="">
      <xdr:nvSpPr>
        <xdr:cNvPr id="13" name="TextBox 12"/>
        <xdr:cNvSpPr txBox="1"/>
      </xdr:nvSpPr>
      <xdr:spPr>
        <a:xfrm>
          <a:off x="8252460" y="3878580"/>
          <a:ext cx="3034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t1</a:t>
          </a:r>
        </a:p>
      </xdr:txBody>
    </xdr:sp>
    <xdr:clientData/>
  </xdr:oneCellAnchor>
  <xdr:oneCellAnchor>
    <xdr:from>
      <xdr:col>12</xdr:col>
      <xdr:colOff>91440</xdr:colOff>
      <xdr:row>20</xdr:row>
      <xdr:rowOff>22860</xdr:rowOff>
    </xdr:from>
    <xdr:ext cx="305084" cy="264560"/>
    <xdr:sp macro="" textlink="">
      <xdr:nvSpPr>
        <xdr:cNvPr id="14" name="TextBox 13"/>
        <xdr:cNvSpPr txBox="1"/>
      </xdr:nvSpPr>
      <xdr:spPr>
        <a:xfrm>
          <a:off x="8991600" y="3878580"/>
          <a:ext cx="3050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</xdr:colOff>
      <xdr:row>3</xdr:row>
      <xdr:rowOff>7620</xdr:rowOff>
    </xdr:from>
    <xdr:to>
      <xdr:col>17</xdr:col>
      <xdr:colOff>320040</xdr:colOff>
      <xdr:row>25</xdr:row>
      <xdr:rowOff>76200</xdr:rowOff>
    </xdr:to>
    <xdr:grpSp>
      <xdr:nvGrpSpPr>
        <xdr:cNvPr id="2" name="Group 1"/>
        <xdr:cNvGrpSpPr/>
      </xdr:nvGrpSpPr>
      <xdr:grpSpPr>
        <a:xfrm>
          <a:off x="7810500" y="556260"/>
          <a:ext cx="4572000" cy="4290060"/>
          <a:chOff x="4213860" y="1036699"/>
          <a:chExt cx="4572000" cy="4236720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4213860" y="1036699"/>
          <a:ext cx="4572000" cy="42367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5" name="Straight Connector 4"/>
          <xdr:cNvCxnSpPr/>
        </xdr:nvCxnSpPr>
        <xdr:spPr>
          <a:xfrm>
            <a:off x="5974080" y="1610633"/>
            <a:ext cx="0" cy="3284220"/>
          </a:xfrm>
          <a:prstGeom prst="line">
            <a:avLst/>
          </a:prstGeom>
          <a:ln>
            <a:solidFill>
              <a:schemeClr val="bg2">
                <a:lumMod val="75000"/>
              </a:schemeClr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14</xdr:col>
      <xdr:colOff>335280</xdr:colOff>
      <xdr:row>4</xdr:row>
      <xdr:rowOff>144780</xdr:rowOff>
    </xdr:from>
    <xdr:ext cx="305084" cy="264560"/>
    <xdr:sp macro="" textlink="">
      <xdr:nvSpPr>
        <xdr:cNvPr id="10" name="TextBox 9"/>
        <xdr:cNvSpPr txBox="1"/>
      </xdr:nvSpPr>
      <xdr:spPr>
        <a:xfrm>
          <a:off x="10454640" y="876300"/>
          <a:ext cx="3050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t3</a:t>
          </a:r>
        </a:p>
      </xdr:txBody>
    </xdr:sp>
    <xdr:clientData/>
  </xdr:oneCellAnchor>
  <xdr:oneCellAnchor>
    <xdr:from>
      <xdr:col>15</xdr:col>
      <xdr:colOff>449580</xdr:colOff>
      <xdr:row>4</xdr:row>
      <xdr:rowOff>144780</xdr:rowOff>
    </xdr:from>
    <xdr:ext cx="305084" cy="264560"/>
    <xdr:sp macro="" textlink="">
      <xdr:nvSpPr>
        <xdr:cNvPr id="11" name="TextBox 10"/>
        <xdr:cNvSpPr txBox="1"/>
      </xdr:nvSpPr>
      <xdr:spPr>
        <a:xfrm>
          <a:off x="11178540" y="876300"/>
          <a:ext cx="3050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t4</a:t>
          </a:r>
        </a:p>
      </xdr:txBody>
    </xdr:sp>
    <xdr:clientData/>
  </xdr:oneCellAnchor>
  <xdr:oneCellAnchor>
    <xdr:from>
      <xdr:col>12</xdr:col>
      <xdr:colOff>487680</xdr:colOff>
      <xdr:row>4</xdr:row>
      <xdr:rowOff>91440</xdr:rowOff>
    </xdr:from>
    <xdr:ext cx="463140" cy="264560"/>
    <xdr:sp macro="" textlink="">
      <xdr:nvSpPr>
        <xdr:cNvPr id="12" name="TextBox 11"/>
        <xdr:cNvSpPr txBox="1"/>
      </xdr:nvSpPr>
      <xdr:spPr>
        <a:xfrm>
          <a:off x="9387840" y="822960"/>
          <a:ext cx="463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t_int</a:t>
          </a:r>
        </a:p>
      </xdr:txBody>
    </xdr:sp>
    <xdr:clientData/>
  </xdr:oneCellAnchor>
  <xdr:oneCellAnchor>
    <xdr:from>
      <xdr:col>10</xdr:col>
      <xdr:colOff>571500</xdr:colOff>
      <xdr:row>20</xdr:row>
      <xdr:rowOff>22860</xdr:rowOff>
    </xdr:from>
    <xdr:ext cx="303416" cy="264560"/>
    <xdr:sp macro="" textlink="">
      <xdr:nvSpPr>
        <xdr:cNvPr id="13" name="TextBox 12"/>
        <xdr:cNvSpPr txBox="1"/>
      </xdr:nvSpPr>
      <xdr:spPr>
        <a:xfrm>
          <a:off x="8252460" y="3878580"/>
          <a:ext cx="3034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t1</a:t>
          </a:r>
        </a:p>
      </xdr:txBody>
    </xdr:sp>
    <xdr:clientData/>
  </xdr:oneCellAnchor>
  <xdr:oneCellAnchor>
    <xdr:from>
      <xdr:col>12</xdr:col>
      <xdr:colOff>91440</xdr:colOff>
      <xdr:row>20</xdr:row>
      <xdr:rowOff>22860</xdr:rowOff>
    </xdr:from>
    <xdr:ext cx="305084" cy="264560"/>
    <xdr:sp macro="" textlink="">
      <xdr:nvSpPr>
        <xdr:cNvPr id="14" name="TextBox 13"/>
        <xdr:cNvSpPr txBox="1"/>
      </xdr:nvSpPr>
      <xdr:spPr>
        <a:xfrm>
          <a:off x="8991600" y="3878580"/>
          <a:ext cx="3050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t2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workbookViewId="0">
      <selection activeCell="G16" sqref="G16"/>
    </sheetView>
  </sheetViews>
  <sheetFormatPr defaultRowHeight="14.4" x14ac:dyDescent="0.3"/>
  <cols>
    <col min="5" max="5" width="12.6640625" style="1" customWidth="1"/>
    <col min="6" max="6" width="11" style="1" customWidth="1"/>
    <col min="8" max="8" width="13.109375" customWidth="1"/>
  </cols>
  <sheetData>
    <row r="1" spans="2:8" x14ac:dyDescent="0.3">
      <c r="B1" s="25"/>
      <c r="C1" s="25"/>
      <c r="D1" s="25"/>
      <c r="E1" s="26"/>
      <c r="F1" s="26"/>
      <c r="G1" s="25"/>
      <c r="H1" s="25"/>
    </row>
    <row r="2" spans="2:8" ht="31.2" x14ac:dyDescent="0.6">
      <c r="B2" s="25"/>
      <c r="C2" s="27" t="s">
        <v>25</v>
      </c>
      <c r="D2" s="25"/>
      <c r="E2" s="26"/>
      <c r="F2" s="26"/>
      <c r="G2" s="25"/>
      <c r="H2" s="25"/>
    </row>
    <row r="3" spans="2:8" ht="21" x14ac:dyDescent="0.4">
      <c r="B3" s="25"/>
      <c r="C3" s="28" t="s">
        <v>26</v>
      </c>
      <c r="D3" s="25"/>
      <c r="E3" s="26"/>
      <c r="F3" s="26"/>
      <c r="G3" s="25"/>
      <c r="H3" s="25"/>
    </row>
    <row r="6" spans="2:8" x14ac:dyDescent="0.3">
      <c r="D6" s="2" t="s">
        <v>27</v>
      </c>
      <c r="E6" s="23">
        <v>26434</v>
      </c>
      <c r="F6" s="2" t="s">
        <v>24</v>
      </c>
    </row>
    <row r="8" spans="2:8" x14ac:dyDescent="0.3">
      <c r="C8" s="1" t="s">
        <v>29</v>
      </c>
      <c r="E8" s="5" t="s">
        <v>23</v>
      </c>
      <c r="F8" s="8" t="s">
        <v>28</v>
      </c>
    </row>
    <row r="9" spans="2:8" x14ac:dyDescent="0.3">
      <c r="C9" s="1"/>
    </row>
    <row r="10" spans="2:8" x14ac:dyDescent="0.3">
      <c r="C10" s="1">
        <v>1</v>
      </c>
      <c r="D10" s="20" t="s">
        <v>19</v>
      </c>
      <c r="E10" s="22">
        <v>0.47070000000000001</v>
      </c>
      <c r="F10" s="7">
        <f>'Cal01'!H25</f>
        <v>16.694534199134189</v>
      </c>
    </row>
    <row r="11" spans="2:8" x14ac:dyDescent="0.3">
      <c r="C11" s="1">
        <v>2</v>
      </c>
      <c r="D11" s="20" t="s">
        <v>20</v>
      </c>
      <c r="E11" s="22">
        <v>0.49519999999999997</v>
      </c>
      <c r="F11" s="7">
        <f>'Cal02'!H25</f>
        <v>17.585298874458875</v>
      </c>
    </row>
    <row r="12" spans="2:8" x14ac:dyDescent="0.3">
      <c r="C12" s="1"/>
    </row>
    <row r="13" spans="2:8" x14ac:dyDescent="0.3">
      <c r="C13" s="1">
        <v>3</v>
      </c>
      <c r="D13" s="20" t="s">
        <v>21</v>
      </c>
      <c r="E13" s="1">
        <v>0.30449999999999999</v>
      </c>
      <c r="F13" s="7">
        <f>'NAF01'!H25</f>
        <v>16.213863084242419</v>
      </c>
    </row>
    <row r="14" spans="2:8" x14ac:dyDescent="0.3">
      <c r="C14" s="1">
        <v>4</v>
      </c>
      <c r="D14" s="20" t="s">
        <v>22</v>
      </c>
      <c r="E14" s="1">
        <v>0.32950000000000002</v>
      </c>
      <c r="F14" s="7">
        <f>'NAF02'!H25</f>
        <v>17.829268645861308</v>
      </c>
    </row>
    <row r="19" spans="9:9" x14ac:dyDescent="0.3">
      <c r="I19" s="24"/>
    </row>
    <row r="20" spans="9:9" x14ac:dyDescent="0.3">
      <c r="I20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I100"/>
  <sheetViews>
    <sheetView topLeftCell="A9" workbookViewId="0">
      <selection activeCell="H18" sqref="H18:H19"/>
    </sheetView>
  </sheetViews>
  <sheetFormatPr defaultRowHeight="14.4" x14ac:dyDescent="0.3"/>
  <cols>
    <col min="5" max="5" width="11" style="2" customWidth="1"/>
    <col min="7" max="7" width="16" customWidth="1"/>
    <col min="8" max="8" width="16.88671875" customWidth="1"/>
  </cols>
  <sheetData>
    <row r="5" spans="4:9" ht="25.8" customHeight="1" x14ac:dyDescent="0.3">
      <c r="D5" s="11"/>
      <c r="E5" s="12" t="s">
        <v>1</v>
      </c>
      <c r="G5" s="17" t="s">
        <v>15</v>
      </c>
      <c r="H5" s="15" t="s">
        <v>5</v>
      </c>
      <c r="I5" s="15" t="s">
        <v>6</v>
      </c>
    </row>
    <row r="6" spans="4:9" ht="15.6" customHeight="1" x14ac:dyDescent="0.3">
      <c r="D6" s="13" t="s">
        <v>0</v>
      </c>
      <c r="E6" s="12" t="s">
        <v>2</v>
      </c>
      <c r="G6" s="2"/>
      <c r="H6" s="1">
        <v>0</v>
      </c>
      <c r="I6" s="1">
        <v>100</v>
      </c>
    </row>
    <row r="7" spans="4:9" x14ac:dyDescent="0.3">
      <c r="D7">
        <v>0</v>
      </c>
      <c r="E7" s="10">
        <v>21.5</v>
      </c>
      <c r="G7" s="2" t="s">
        <v>3</v>
      </c>
      <c r="H7" s="6">
        <f>SLOPE(E7:E27,D7:D27)</f>
        <v>1.988311688311685E-3</v>
      </c>
      <c r="I7" s="4" t="s">
        <v>8</v>
      </c>
    </row>
    <row r="8" spans="4:9" x14ac:dyDescent="0.3">
      <c r="D8">
        <v>5</v>
      </c>
      <c r="E8" s="10">
        <v>21.51</v>
      </c>
      <c r="G8" s="2" t="s">
        <v>4</v>
      </c>
      <c r="H8" s="7">
        <f>INTERCEPT(E7:E27,D7:D27)</f>
        <v>21.501060606060605</v>
      </c>
      <c r="I8" s="4" t="s">
        <v>7</v>
      </c>
    </row>
    <row r="9" spans="4:9" x14ac:dyDescent="0.3">
      <c r="D9">
        <v>10</v>
      </c>
      <c r="E9" s="10">
        <v>21.52</v>
      </c>
      <c r="G9" s="19" t="s">
        <v>30</v>
      </c>
      <c r="H9" s="7">
        <f>H7*(I6-H6)+H8</f>
        <v>21.699891774891775</v>
      </c>
      <c r="I9" s="4" t="s">
        <v>7</v>
      </c>
    </row>
    <row r="10" spans="4:9" x14ac:dyDescent="0.3">
      <c r="D10">
        <v>15</v>
      </c>
      <c r="E10" s="10">
        <v>21.53</v>
      </c>
    </row>
    <row r="11" spans="4:9" x14ac:dyDescent="0.3">
      <c r="D11">
        <v>20</v>
      </c>
      <c r="E11" s="10">
        <v>21.545000000000002</v>
      </c>
      <c r="G11" s="18" t="s">
        <v>9</v>
      </c>
      <c r="H11" s="16" t="s">
        <v>11</v>
      </c>
      <c r="I11" s="16" t="s">
        <v>12</v>
      </c>
    </row>
    <row r="12" spans="4:9" x14ac:dyDescent="0.3">
      <c r="D12">
        <v>25</v>
      </c>
      <c r="E12" s="10">
        <v>21.55</v>
      </c>
      <c r="G12" s="2"/>
      <c r="H12" s="1">
        <v>300</v>
      </c>
      <c r="I12" s="1">
        <v>400</v>
      </c>
    </row>
    <row r="13" spans="4:9" x14ac:dyDescent="0.3">
      <c r="D13">
        <v>30</v>
      </c>
      <c r="E13" s="10">
        <v>21.56</v>
      </c>
      <c r="G13" s="2" t="s">
        <v>3</v>
      </c>
      <c r="H13" s="6">
        <f>SLOPE(E67:E87,D67:D87)</f>
        <v>-1.0597402597402094E-3</v>
      </c>
      <c r="I13" s="4" t="s">
        <v>8</v>
      </c>
    </row>
    <row r="14" spans="4:9" x14ac:dyDescent="0.3">
      <c r="D14">
        <v>35</v>
      </c>
      <c r="E14" s="10">
        <v>21.574999999999999</v>
      </c>
      <c r="G14" s="2" t="s">
        <v>4</v>
      </c>
      <c r="H14" s="7">
        <f>INTERCEPT(E67:E87,D67:D87)</f>
        <v>38.732051948051925</v>
      </c>
      <c r="I14" s="4" t="s">
        <v>7</v>
      </c>
    </row>
    <row r="15" spans="4:9" x14ac:dyDescent="0.3">
      <c r="D15">
        <v>40</v>
      </c>
      <c r="E15" s="10">
        <v>21.58</v>
      </c>
      <c r="G15" s="19" t="s">
        <v>33</v>
      </c>
      <c r="H15" s="7">
        <f>H13*(I12-H12)+H14</f>
        <v>38.626077922077904</v>
      </c>
      <c r="I15" s="4" t="s">
        <v>7</v>
      </c>
    </row>
    <row r="16" spans="4:9" x14ac:dyDescent="0.3">
      <c r="D16">
        <v>45</v>
      </c>
      <c r="E16" s="10">
        <v>21.59</v>
      </c>
    </row>
    <row r="17" spans="4:9" x14ac:dyDescent="0.3">
      <c r="D17">
        <v>50</v>
      </c>
      <c r="E17" s="10">
        <v>21.6</v>
      </c>
      <c r="G17" s="3" t="s">
        <v>10</v>
      </c>
      <c r="H17" s="1" t="s">
        <v>13</v>
      </c>
      <c r="I17" s="1"/>
    </row>
    <row r="18" spans="4:9" x14ac:dyDescent="0.3">
      <c r="D18">
        <v>55</v>
      </c>
      <c r="E18" s="10">
        <v>21.61</v>
      </c>
      <c r="H18" s="31">
        <f>H33</f>
        <v>176</v>
      </c>
      <c r="I18" s="7"/>
    </row>
    <row r="19" spans="4:9" x14ac:dyDescent="0.3">
      <c r="D19">
        <v>60</v>
      </c>
      <c r="E19" s="10">
        <v>21.62</v>
      </c>
      <c r="H19" s="31">
        <f>H18</f>
        <v>176</v>
      </c>
    </row>
    <row r="20" spans="4:9" x14ac:dyDescent="0.3">
      <c r="D20">
        <v>65</v>
      </c>
      <c r="E20" s="10">
        <v>21.63</v>
      </c>
    </row>
    <row r="21" spans="4:9" x14ac:dyDescent="0.3">
      <c r="D21">
        <v>70</v>
      </c>
      <c r="E21" s="10">
        <v>21.64</v>
      </c>
      <c r="G21" s="2" t="s">
        <v>17</v>
      </c>
      <c r="H21" s="7">
        <f>H18*H7+H8</f>
        <v>21.851003463203462</v>
      </c>
      <c r="I21" s="4" t="s">
        <v>7</v>
      </c>
    </row>
    <row r="22" spans="4:9" x14ac:dyDescent="0.3">
      <c r="D22">
        <v>75</v>
      </c>
      <c r="E22" s="10">
        <v>21.65</v>
      </c>
      <c r="G22" s="2" t="s">
        <v>18</v>
      </c>
      <c r="H22" s="7">
        <f>H18*H13+H14</f>
        <v>38.545537662337651</v>
      </c>
      <c r="I22" s="4" t="s">
        <v>7</v>
      </c>
    </row>
    <row r="23" spans="4:9" x14ac:dyDescent="0.3">
      <c r="D23">
        <v>80</v>
      </c>
      <c r="E23" s="10">
        <v>21.66</v>
      </c>
      <c r="G23" s="3" t="s">
        <v>31</v>
      </c>
      <c r="H23" s="1">
        <f>(H7-H13)/(H15-H9)</f>
        <v>1.8007907520021062E-4</v>
      </c>
      <c r="I23" s="1" t="s">
        <v>32</v>
      </c>
    </row>
    <row r="24" spans="4:9" x14ac:dyDescent="0.3">
      <c r="D24">
        <v>85</v>
      </c>
      <c r="E24" s="10">
        <v>21.67</v>
      </c>
    </row>
    <row r="25" spans="4:9" x14ac:dyDescent="0.3">
      <c r="D25">
        <v>90</v>
      </c>
      <c r="E25" s="10">
        <v>21.68</v>
      </c>
      <c r="G25" s="14" t="s">
        <v>14</v>
      </c>
      <c r="H25" s="9">
        <f>H22-H21</f>
        <v>16.694534199134189</v>
      </c>
      <c r="I25" s="4" t="s">
        <v>34</v>
      </c>
    </row>
    <row r="26" spans="4:9" x14ac:dyDescent="0.3">
      <c r="D26">
        <v>95</v>
      </c>
      <c r="E26" s="10">
        <v>21.69</v>
      </c>
    </row>
    <row r="27" spans="4:9" x14ac:dyDescent="0.3">
      <c r="D27">
        <v>100</v>
      </c>
      <c r="E27" s="10">
        <v>21.7</v>
      </c>
    </row>
    <row r="28" spans="4:9" x14ac:dyDescent="0.3">
      <c r="D28">
        <v>105</v>
      </c>
      <c r="E28" s="10">
        <v>21.72</v>
      </c>
      <c r="G28" s="18" t="s">
        <v>35</v>
      </c>
      <c r="H28" s="16" t="s">
        <v>36</v>
      </c>
      <c r="I28" s="16" t="s">
        <v>37</v>
      </c>
    </row>
    <row r="29" spans="4:9" x14ac:dyDescent="0.3">
      <c r="D29">
        <v>110</v>
      </c>
      <c r="E29" s="10">
        <v>21.75</v>
      </c>
      <c r="G29" s="2"/>
      <c r="H29" s="1">
        <v>150</v>
      </c>
      <c r="I29" s="1">
        <v>200</v>
      </c>
    </row>
    <row r="30" spans="4:9" x14ac:dyDescent="0.3">
      <c r="D30">
        <v>115</v>
      </c>
      <c r="E30" s="10">
        <v>21.85</v>
      </c>
      <c r="G30" s="2" t="s">
        <v>3</v>
      </c>
      <c r="H30" s="6">
        <f>SLOPE(E37:E47,D37:D47)</f>
        <v>0.16000000000000003</v>
      </c>
      <c r="I30" s="4" t="s">
        <v>8</v>
      </c>
    </row>
    <row r="31" spans="4:9" x14ac:dyDescent="0.3">
      <c r="D31">
        <v>120</v>
      </c>
      <c r="E31" s="10">
        <v>22</v>
      </c>
      <c r="G31" s="2" t="s">
        <v>4</v>
      </c>
      <c r="H31" s="7">
        <f>INTERCEPT(E37:E47,D37:D47)</f>
        <v>1.9999999999999929</v>
      </c>
      <c r="I31" s="4" t="s">
        <v>7</v>
      </c>
    </row>
    <row r="32" spans="4:9" x14ac:dyDescent="0.3">
      <c r="D32">
        <v>125</v>
      </c>
      <c r="E32" s="10">
        <v>22.4</v>
      </c>
      <c r="G32" s="19" t="s">
        <v>30</v>
      </c>
      <c r="H32" s="7">
        <f>(H15+H9)/2</f>
        <v>30.16298484848484</v>
      </c>
      <c r="I32" s="4" t="s">
        <v>7</v>
      </c>
    </row>
    <row r="33" spans="4:9" x14ac:dyDescent="0.3">
      <c r="D33">
        <v>130</v>
      </c>
      <c r="E33" s="10">
        <v>22.8</v>
      </c>
      <c r="G33" s="3" t="s">
        <v>38</v>
      </c>
      <c r="H33" s="30">
        <f>ROUND((H32-H31)/H30,1)</f>
        <v>176</v>
      </c>
      <c r="I33" s="29" t="s">
        <v>39</v>
      </c>
    </row>
    <row r="34" spans="4:9" x14ac:dyDescent="0.3">
      <c r="D34">
        <v>135</v>
      </c>
      <c r="E34" s="10">
        <v>23.6</v>
      </c>
    </row>
    <row r="35" spans="4:9" x14ac:dyDescent="0.3">
      <c r="D35">
        <v>140</v>
      </c>
      <c r="E35" s="10">
        <v>24.4</v>
      </c>
    </row>
    <row r="36" spans="4:9" x14ac:dyDescent="0.3">
      <c r="D36">
        <v>145</v>
      </c>
      <c r="E36" s="10">
        <v>25.2</v>
      </c>
    </row>
    <row r="37" spans="4:9" x14ac:dyDescent="0.3">
      <c r="D37">
        <v>150</v>
      </c>
      <c r="E37" s="10">
        <v>26</v>
      </c>
    </row>
    <row r="38" spans="4:9" x14ac:dyDescent="0.3">
      <c r="D38">
        <v>155</v>
      </c>
      <c r="E38" s="10">
        <v>26.8</v>
      </c>
    </row>
    <row r="39" spans="4:9" x14ac:dyDescent="0.3">
      <c r="D39">
        <v>160</v>
      </c>
      <c r="E39" s="10">
        <v>27.6</v>
      </c>
    </row>
    <row r="40" spans="4:9" x14ac:dyDescent="0.3">
      <c r="D40">
        <v>165</v>
      </c>
      <c r="E40" s="10">
        <v>28.4</v>
      </c>
    </row>
    <row r="41" spans="4:9" x14ac:dyDescent="0.3">
      <c r="D41">
        <v>170</v>
      </c>
      <c r="E41" s="10">
        <v>29.2</v>
      </c>
    </row>
    <row r="42" spans="4:9" x14ac:dyDescent="0.3">
      <c r="D42">
        <v>175</v>
      </c>
      <c r="E42" s="10">
        <v>30</v>
      </c>
    </row>
    <row r="43" spans="4:9" x14ac:dyDescent="0.3">
      <c r="D43">
        <v>180</v>
      </c>
      <c r="E43" s="10">
        <v>30.8</v>
      </c>
    </row>
    <row r="44" spans="4:9" x14ac:dyDescent="0.3">
      <c r="D44">
        <v>185</v>
      </c>
      <c r="E44" s="10">
        <v>31.6</v>
      </c>
    </row>
    <row r="45" spans="4:9" x14ac:dyDescent="0.3">
      <c r="D45">
        <v>190</v>
      </c>
      <c r="E45" s="10">
        <v>32.4</v>
      </c>
    </row>
    <row r="46" spans="4:9" x14ac:dyDescent="0.3">
      <c r="D46">
        <v>195</v>
      </c>
      <c r="E46" s="10">
        <v>33.200000000000003</v>
      </c>
    </row>
    <row r="47" spans="4:9" x14ac:dyDescent="0.3">
      <c r="D47">
        <v>200</v>
      </c>
      <c r="E47" s="10">
        <v>34</v>
      </c>
    </row>
    <row r="48" spans="4:9" x14ac:dyDescent="0.3">
      <c r="D48">
        <v>205</v>
      </c>
      <c r="E48" s="10">
        <v>34.700000000000003</v>
      </c>
    </row>
    <row r="49" spans="4:5" x14ac:dyDescent="0.3">
      <c r="D49">
        <v>210</v>
      </c>
      <c r="E49" s="10">
        <v>35.4</v>
      </c>
    </row>
    <row r="50" spans="4:5" x14ac:dyDescent="0.3">
      <c r="D50">
        <v>215</v>
      </c>
      <c r="E50" s="10">
        <v>36</v>
      </c>
    </row>
    <row r="51" spans="4:5" x14ac:dyDescent="0.3">
      <c r="D51">
        <v>220</v>
      </c>
      <c r="E51" s="10">
        <v>36.6</v>
      </c>
    </row>
    <row r="52" spans="4:5" x14ac:dyDescent="0.3">
      <c r="D52">
        <v>225</v>
      </c>
      <c r="E52" s="10">
        <v>37.1</v>
      </c>
    </row>
    <row r="53" spans="4:5" x14ac:dyDescent="0.3">
      <c r="D53">
        <v>230</v>
      </c>
      <c r="E53" s="10">
        <v>37.6</v>
      </c>
    </row>
    <row r="54" spans="4:5" x14ac:dyDescent="0.3">
      <c r="D54">
        <v>235</v>
      </c>
      <c r="E54" s="10">
        <v>38</v>
      </c>
    </row>
    <row r="55" spans="4:5" x14ac:dyDescent="0.3">
      <c r="D55">
        <v>240</v>
      </c>
      <c r="E55" s="10">
        <v>38.4</v>
      </c>
    </row>
    <row r="56" spans="4:5" x14ac:dyDescent="0.3">
      <c r="D56">
        <v>245</v>
      </c>
      <c r="E56" s="10">
        <v>38.6</v>
      </c>
    </row>
    <row r="57" spans="4:5" x14ac:dyDescent="0.3">
      <c r="D57">
        <v>250</v>
      </c>
      <c r="E57" s="10">
        <v>38.799999999999997</v>
      </c>
    </row>
    <row r="58" spans="4:5" x14ac:dyDescent="0.3">
      <c r="D58">
        <v>255</v>
      </c>
      <c r="E58" s="10">
        <v>38.799999999999997</v>
      </c>
    </row>
    <row r="59" spans="4:5" x14ac:dyDescent="0.3">
      <c r="D59">
        <v>260</v>
      </c>
      <c r="E59" s="10">
        <v>38.799999999999997</v>
      </c>
    </row>
    <row r="60" spans="4:5" x14ac:dyDescent="0.3">
      <c r="D60">
        <v>265</v>
      </c>
      <c r="E60" s="10">
        <v>38.6</v>
      </c>
    </row>
    <row r="61" spans="4:5" x14ac:dyDescent="0.3">
      <c r="D61">
        <v>270</v>
      </c>
      <c r="E61" s="10">
        <v>38.4</v>
      </c>
    </row>
    <row r="62" spans="4:5" x14ac:dyDescent="0.3">
      <c r="D62">
        <v>275</v>
      </c>
      <c r="E62" s="10">
        <v>38.200000000000003</v>
      </c>
    </row>
    <row r="63" spans="4:5" x14ac:dyDescent="0.3">
      <c r="D63">
        <v>280</v>
      </c>
      <c r="E63" s="10">
        <v>38.200000000000003</v>
      </c>
    </row>
    <row r="64" spans="4:5" x14ac:dyDescent="0.3">
      <c r="D64">
        <v>285</v>
      </c>
      <c r="E64" s="10">
        <v>38.200000000000003</v>
      </c>
    </row>
    <row r="65" spans="4:5" x14ac:dyDescent="0.3">
      <c r="D65">
        <v>290</v>
      </c>
      <c r="E65" s="10">
        <v>38.299999999999997</v>
      </c>
    </row>
    <row r="66" spans="4:5" x14ac:dyDescent="0.3">
      <c r="D66">
        <v>295</v>
      </c>
      <c r="E66" s="10">
        <v>38.4</v>
      </c>
    </row>
    <row r="67" spans="4:5" x14ac:dyDescent="0.3">
      <c r="D67">
        <v>300</v>
      </c>
      <c r="E67" s="10">
        <v>38.4</v>
      </c>
    </row>
    <row r="68" spans="4:5" x14ac:dyDescent="0.3">
      <c r="D68">
        <v>305</v>
      </c>
      <c r="E68" s="10">
        <v>38.4</v>
      </c>
    </row>
    <row r="69" spans="4:5" x14ac:dyDescent="0.3">
      <c r="D69">
        <v>310</v>
      </c>
      <c r="E69" s="10">
        <v>38.4</v>
      </c>
    </row>
    <row r="70" spans="4:5" x14ac:dyDescent="0.3">
      <c r="D70">
        <v>315</v>
      </c>
      <c r="E70" s="10">
        <v>38.4</v>
      </c>
    </row>
    <row r="71" spans="4:5" x14ac:dyDescent="0.3">
      <c r="D71">
        <v>320</v>
      </c>
      <c r="E71" s="10">
        <v>38.4</v>
      </c>
    </row>
    <row r="72" spans="4:5" x14ac:dyDescent="0.3">
      <c r="D72">
        <v>325</v>
      </c>
      <c r="E72" s="10">
        <v>38.393999999999998</v>
      </c>
    </row>
    <row r="73" spans="4:5" x14ac:dyDescent="0.3">
      <c r="D73">
        <v>330</v>
      </c>
      <c r="E73" s="10">
        <v>38.387999999999998</v>
      </c>
    </row>
    <row r="74" spans="4:5" x14ac:dyDescent="0.3">
      <c r="D74">
        <v>335</v>
      </c>
      <c r="E74" s="10">
        <v>38.381999999999998</v>
      </c>
    </row>
    <row r="75" spans="4:5" x14ac:dyDescent="0.3">
      <c r="D75">
        <v>340</v>
      </c>
      <c r="E75" s="10">
        <v>38.375999999999998</v>
      </c>
    </row>
    <row r="76" spans="4:5" x14ac:dyDescent="0.3">
      <c r="D76">
        <v>345</v>
      </c>
      <c r="E76" s="10">
        <v>38.369999999999997</v>
      </c>
    </row>
    <row r="77" spans="4:5" x14ac:dyDescent="0.3">
      <c r="D77">
        <v>350</v>
      </c>
      <c r="E77" s="10">
        <v>38.363999999999997</v>
      </c>
    </row>
    <row r="78" spans="4:5" x14ac:dyDescent="0.3">
      <c r="D78">
        <v>355</v>
      </c>
      <c r="E78" s="10">
        <v>38.357999999999997</v>
      </c>
    </row>
    <row r="79" spans="4:5" x14ac:dyDescent="0.3">
      <c r="D79">
        <v>360</v>
      </c>
      <c r="E79" s="10">
        <v>38.351999999999997</v>
      </c>
    </row>
    <row r="80" spans="4:5" x14ac:dyDescent="0.3">
      <c r="D80">
        <v>365</v>
      </c>
      <c r="E80" s="10">
        <v>38.345999999999997</v>
      </c>
    </row>
    <row r="81" spans="4:5" x14ac:dyDescent="0.3">
      <c r="D81">
        <v>370</v>
      </c>
      <c r="E81" s="10">
        <v>38.340000000000003</v>
      </c>
    </row>
    <row r="82" spans="4:5" x14ac:dyDescent="0.3">
      <c r="D82">
        <v>375</v>
      </c>
      <c r="E82" s="10">
        <v>38.334000000000003</v>
      </c>
    </row>
    <row r="83" spans="4:5" x14ac:dyDescent="0.3">
      <c r="D83">
        <v>380</v>
      </c>
      <c r="E83" s="10">
        <v>38.328000000000003</v>
      </c>
    </row>
    <row r="84" spans="4:5" x14ac:dyDescent="0.3">
      <c r="D84">
        <v>385</v>
      </c>
      <c r="E84" s="10">
        <v>38.322000000000003</v>
      </c>
    </row>
    <row r="85" spans="4:5" x14ac:dyDescent="0.3">
      <c r="D85">
        <v>390</v>
      </c>
      <c r="E85" s="10">
        <v>38.316000000000003</v>
      </c>
    </row>
    <row r="86" spans="4:5" x14ac:dyDescent="0.3">
      <c r="D86">
        <v>395</v>
      </c>
      <c r="E86" s="10">
        <v>38.31</v>
      </c>
    </row>
    <row r="87" spans="4:5" x14ac:dyDescent="0.3">
      <c r="D87">
        <v>400</v>
      </c>
      <c r="E87" s="10">
        <v>38.304000000000002</v>
      </c>
    </row>
    <row r="88" spans="4:5" x14ac:dyDescent="0.3">
      <c r="D88">
        <v>405</v>
      </c>
      <c r="E88" s="10">
        <v>38.298000000000002</v>
      </c>
    </row>
    <row r="89" spans="4:5" x14ac:dyDescent="0.3">
      <c r="D89">
        <v>410</v>
      </c>
      <c r="E89" s="10">
        <v>38.292000000000002</v>
      </c>
    </row>
    <row r="90" spans="4:5" x14ac:dyDescent="0.3">
      <c r="D90">
        <v>415</v>
      </c>
      <c r="E90" s="10">
        <v>38.286000000000001</v>
      </c>
    </row>
    <row r="91" spans="4:5" x14ac:dyDescent="0.3">
      <c r="D91">
        <v>420</v>
      </c>
      <c r="E91" s="10">
        <v>38.28</v>
      </c>
    </row>
    <row r="92" spans="4:5" x14ac:dyDescent="0.3">
      <c r="D92">
        <v>425</v>
      </c>
      <c r="E92" s="10">
        <v>38.274000000000001</v>
      </c>
    </row>
    <row r="93" spans="4:5" x14ac:dyDescent="0.3">
      <c r="D93">
        <v>430</v>
      </c>
      <c r="E93" s="10">
        <v>38.268000000000001</v>
      </c>
    </row>
    <row r="94" spans="4:5" x14ac:dyDescent="0.3">
      <c r="D94">
        <v>435</v>
      </c>
      <c r="E94" s="10">
        <v>38.262</v>
      </c>
    </row>
    <row r="95" spans="4:5" x14ac:dyDescent="0.3">
      <c r="D95">
        <v>440</v>
      </c>
      <c r="E95" s="10">
        <v>38.256</v>
      </c>
    </row>
    <row r="96" spans="4:5" x14ac:dyDescent="0.3">
      <c r="D96">
        <v>445</v>
      </c>
      <c r="E96" s="10">
        <v>38.25</v>
      </c>
    </row>
    <row r="97" spans="4:5" x14ac:dyDescent="0.3">
      <c r="D97">
        <v>450</v>
      </c>
      <c r="E97" s="10">
        <v>38.244</v>
      </c>
    </row>
    <row r="98" spans="4:5" x14ac:dyDescent="0.3">
      <c r="D98">
        <v>455</v>
      </c>
      <c r="E98" s="10">
        <v>38.238</v>
      </c>
    </row>
    <row r="99" spans="4:5" x14ac:dyDescent="0.3">
      <c r="D99">
        <v>460</v>
      </c>
      <c r="E99" s="10">
        <v>38.231999999999999</v>
      </c>
    </row>
    <row r="100" spans="4:5" x14ac:dyDescent="0.3">
      <c r="D100">
        <v>465</v>
      </c>
      <c r="E100" s="10">
        <v>38.225999999999999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00"/>
  <sheetViews>
    <sheetView topLeftCell="B9" workbookViewId="0">
      <selection activeCell="H18" sqref="H18:H19"/>
    </sheetView>
  </sheetViews>
  <sheetFormatPr defaultRowHeight="14.4" x14ac:dyDescent="0.3"/>
  <cols>
    <col min="5" max="5" width="11" style="2" customWidth="1"/>
    <col min="7" max="7" width="21.88671875" customWidth="1"/>
    <col min="8" max="8" width="16.88671875" customWidth="1"/>
  </cols>
  <sheetData>
    <row r="2" spans="3:9" x14ac:dyDescent="0.3">
      <c r="D2" t="s">
        <v>16</v>
      </c>
    </row>
    <row r="5" spans="3:9" ht="25.8" customHeight="1" x14ac:dyDescent="0.3">
      <c r="D5" s="11"/>
      <c r="E5" s="12" t="s">
        <v>1</v>
      </c>
      <c r="G5" s="17" t="s">
        <v>15</v>
      </c>
      <c r="H5" s="15" t="s">
        <v>5</v>
      </c>
      <c r="I5" s="15" t="s">
        <v>6</v>
      </c>
    </row>
    <row r="6" spans="3:9" ht="15.6" customHeight="1" x14ac:dyDescent="0.3">
      <c r="D6" s="13" t="s">
        <v>0</v>
      </c>
      <c r="E6" s="12" t="s">
        <v>2</v>
      </c>
      <c r="G6" s="2"/>
      <c r="H6" s="1">
        <v>0</v>
      </c>
      <c r="I6" s="1">
        <v>100</v>
      </c>
    </row>
    <row r="7" spans="3:9" x14ac:dyDescent="0.3">
      <c r="C7" s="7"/>
      <c r="D7">
        <v>0</v>
      </c>
      <c r="E7" s="10">
        <v>22.5</v>
      </c>
      <c r="G7" s="2" t="s">
        <v>3</v>
      </c>
      <c r="H7" s="6">
        <f>SLOPE(E7:E27,D7:D27)</f>
        <v>1.9896103896103875E-3</v>
      </c>
      <c r="I7" s="4" t="s">
        <v>8</v>
      </c>
    </row>
    <row r="8" spans="3:9" x14ac:dyDescent="0.3">
      <c r="C8" s="7"/>
      <c r="D8">
        <v>5</v>
      </c>
      <c r="E8" s="10">
        <v>22.51</v>
      </c>
      <c r="G8" s="2" t="s">
        <v>4</v>
      </c>
      <c r="H8" s="7">
        <f>INTERCEPT(E7:E27,D7:D27)</f>
        <v>22.501709956709956</v>
      </c>
      <c r="I8" s="4" t="s">
        <v>7</v>
      </c>
    </row>
    <row r="9" spans="3:9" x14ac:dyDescent="0.3">
      <c r="C9" s="7"/>
      <c r="D9">
        <v>10</v>
      </c>
      <c r="E9" s="10">
        <v>22.52</v>
      </c>
      <c r="G9" s="19" t="s">
        <v>30</v>
      </c>
      <c r="H9" s="7">
        <f>H7*(I6-H6)+H8</f>
        <v>22.700670995670993</v>
      </c>
      <c r="I9" s="4" t="s">
        <v>7</v>
      </c>
    </row>
    <row r="10" spans="3:9" x14ac:dyDescent="0.3">
      <c r="C10" s="7"/>
      <c r="D10">
        <v>15</v>
      </c>
      <c r="E10" s="10">
        <v>22.535</v>
      </c>
    </row>
    <row r="11" spans="3:9" x14ac:dyDescent="0.3">
      <c r="C11" s="7"/>
      <c r="D11">
        <v>20</v>
      </c>
      <c r="E11" s="10">
        <v>22.54</v>
      </c>
      <c r="G11" s="18" t="s">
        <v>9</v>
      </c>
      <c r="H11" s="16" t="s">
        <v>11</v>
      </c>
      <c r="I11" s="16" t="s">
        <v>12</v>
      </c>
    </row>
    <row r="12" spans="3:9" x14ac:dyDescent="0.3">
      <c r="C12" s="7"/>
      <c r="D12">
        <v>25</v>
      </c>
      <c r="E12" s="10">
        <v>22.55</v>
      </c>
      <c r="G12" s="2"/>
      <c r="H12" s="1">
        <v>300</v>
      </c>
      <c r="I12" s="1">
        <v>400</v>
      </c>
    </row>
    <row r="13" spans="3:9" x14ac:dyDescent="0.3">
      <c r="C13" s="7"/>
      <c r="D13">
        <v>30</v>
      </c>
      <c r="E13" s="10">
        <v>22.57</v>
      </c>
      <c r="G13" s="2" t="s">
        <v>3</v>
      </c>
      <c r="H13" s="6">
        <f>SLOPE(E67:E87,D67:D87)</f>
        <v>-8.3116883116883555E-4</v>
      </c>
      <c r="I13" s="4" t="s">
        <v>8</v>
      </c>
    </row>
    <row r="14" spans="3:9" x14ac:dyDescent="0.3">
      <c r="C14" s="7"/>
      <c r="D14">
        <v>35</v>
      </c>
      <c r="E14" s="10">
        <v>22.57</v>
      </c>
      <c r="G14" s="2" t="s">
        <v>4</v>
      </c>
      <c r="H14" s="7">
        <f>INTERCEPT(E67:E87,D67:D87)</f>
        <v>40.582337662337657</v>
      </c>
      <c r="I14" s="4" t="s">
        <v>7</v>
      </c>
    </row>
    <row r="15" spans="3:9" x14ac:dyDescent="0.3">
      <c r="C15" s="7"/>
      <c r="D15">
        <v>40</v>
      </c>
      <c r="E15" s="10">
        <v>22.58</v>
      </c>
      <c r="G15" s="19" t="s">
        <v>33</v>
      </c>
      <c r="H15" s="7">
        <f>H13*(I12-H12)+H14</f>
        <v>40.499220779220771</v>
      </c>
      <c r="I15" s="4" t="s">
        <v>7</v>
      </c>
    </row>
    <row r="16" spans="3:9" x14ac:dyDescent="0.3">
      <c r="C16" s="7"/>
      <c r="D16">
        <v>45</v>
      </c>
      <c r="E16" s="10">
        <v>22.594999999999999</v>
      </c>
    </row>
    <row r="17" spans="3:9" x14ac:dyDescent="0.3">
      <c r="C17" s="7"/>
      <c r="D17">
        <v>50</v>
      </c>
      <c r="E17" s="10">
        <v>22.6</v>
      </c>
      <c r="G17" s="3" t="s">
        <v>10</v>
      </c>
      <c r="H17" s="1" t="s">
        <v>13</v>
      </c>
      <c r="I17" s="1"/>
    </row>
    <row r="18" spans="3:9" x14ac:dyDescent="0.3">
      <c r="C18" s="7"/>
      <c r="D18">
        <v>55</v>
      </c>
      <c r="E18" s="10">
        <v>22.61</v>
      </c>
      <c r="H18" s="31">
        <f>H33</f>
        <v>175.6</v>
      </c>
      <c r="I18" s="7"/>
    </row>
    <row r="19" spans="3:9" x14ac:dyDescent="0.3">
      <c r="C19" s="7"/>
      <c r="D19">
        <v>60</v>
      </c>
      <c r="E19" s="10">
        <v>22.62</v>
      </c>
      <c r="H19" s="15">
        <f>H18</f>
        <v>175.6</v>
      </c>
    </row>
    <row r="20" spans="3:9" x14ac:dyDescent="0.3">
      <c r="C20" s="7"/>
      <c r="D20">
        <v>65</v>
      </c>
      <c r="E20" s="10">
        <v>22.63</v>
      </c>
    </row>
    <row r="21" spans="3:9" x14ac:dyDescent="0.3">
      <c r="C21" s="7"/>
      <c r="D21">
        <v>70</v>
      </c>
      <c r="E21" s="10">
        <v>22.64</v>
      </c>
      <c r="G21" s="2" t="s">
        <v>17</v>
      </c>
      <c r="H21" s="7">
        <f>H18*H7+H8</f>
        <v>22.851085541125538</v>
      </c>
      <c r="I21" s="4" t="s">
        <v>7</v>
      </c>
    </row>
    <row r="22" spans="3:9" x14ac:dyDescent="0.3">
      <c r="C22" s="7"/>
      <c r="D22">
        <v>75</v>
      </c>
      <c r="E22" s="10">
        <v>22.65</v>
      </c>
      <c r="G22" s="2" t="s">
        <v>18</v>
      </c>
      <c r="H22" s="7">
        <f>H18*H13+H14</f>
        <v>40.436384415584413</v>
      </c>
      <c r="I22" s="4" t="s">
        <v>7</v>
      </c>
    </row>
    <row r="23" spans="3:9" x14ac:dyDescent="0.3">
      <c r="C23" s="7"/>
      <c r="D23">
        <v>80</v>
      </c>
      <c r="E23" s="10">
        <v>22.66</v>
      </c>
      <c r="G23" s="3" t="s">
        <v>31</v>
      </c>
      <c r="H23" s="1">
        <f>(H7-H13)/(H15-H9)</f>
        <v>1.5848365485295404E-4</v>
      </c>
      <c r="I23" s="1" t="s">
        <v>32</v>
      </c>
    </row>
    <row r="24" spans="3:9" x14ac:dyDescent="0.3">
      <c r="C24" s="7"/>
      <c r="D24">
        <v>85</v>
      </c>
      <c r="E24" s="10">
        <v>22.67</v>
      </c>
    </row>
    <row r="25" spans="3:9" x14ac:dyDescent="0.3">
      <c r="C25" s="7"/>
      <c r="D25">
        <v>90</v>
      </c>
      <c r="E25" s="10">
        <v>22.684999999999999</v>
      </c>
      <c r="G25" s="14" t="s">
        <v>14</v>
      </c>
      <c r="H25" s="9">
        <f>H22-H21</f>
        <v>17.585298874458875</v>
      </c>
      <c r="I25" s="4" t="s">
        <v>34</v>
      </c>
    </row>
    <row r="26" spans="3:9" x14ac:dyDescent="0.3">
      <c r="C26" s="7"/>
      <c r="D26">
        <v>95</v>
      </c>
      <c r="E26" s="10">
        <v>22.69</v>
      </c>
    </row>
    <row r="27" spans="3:9" x14ac:dyDescent="0.3">
      <c r="C27" s="7"/>
      <c r="D27">
        <v>100</v>
      </c>
      <c r="E27" s="10">
        <v>22.7</v>
      </c>
    </row>
    <row r="28" spans="3:9" x14ac:dyDescent="0.3">
      <c r="C28" s="7"/>
      <c r="D28">
        <v>105</v>
      </c>
      <c r="E28" s="10">
        <v>22.806000000000001</v>
      </c>
      <c r="G28" s="18" t="s">
        <v>35</v>
      </c>
      <c r="H28" s="16" t="s">
        <v>36</v>
      </c>
      <c r="I28" s="16" t="s">
        <v>37</v>
      </c>
    </row>
    <row r="29" spans="3:9" x14ac:dyDescent="0.3">
      <c r="C29" s="7"/>
      <c r="D29">
        <v>110</v>
      </c>
      <c r="E29" s="10">
        <v>22.837500000000002</v>
      </c>
      <c r="G29" s="2"/>
      <c r="H29" s="1">
        <v>150</v>
      </c>
      <c r="I29" s="1">
        <v>200</v>
      </c>
    </row>
    <row r="30" spans="3:9" x14ac:dyDescent="0.3">
      <c r="C30" s="7"/>
      <c r="D30">
        <v>115</v>
      </c>
      <c r="E30" s="10">
        <v>22.942500000000003</v>
      </c>
      <c r="G30" s="2" t="s">
        <v>3</v>
      </c>
      <c r="H30" s="6">
        <f>SLOPE(E37:E47,D37:D47)</f>
        <v>0.16800000000000007</v>
      </c>
      <c r="I30" s="4" t="s">
        <v>8</v>
      </c>
    </row>
    <row r="31" spans="3:9" x14ac:dyDescent="0.3">
      <c r="C31" s="7"/>
      <c r="D31">
        <v>120</v>
      </c>
      <c r="E31" s="10">
        <v>23.1</v>
      </c>
      <c r="G31" s="2" t="s">
        <v>4</v>
      </c>
      <c r="H31" s="7">
        <f>INTERCEPT(E37:E47,D37:D47)</f>
        <v>2.0999999999999872</v>
      </c>
      <c r="I31" s="4" t="s">
        <v>7</v>
      </c>
    </row>
    <row r="32" spans="3:9" x14ac:dyDescent="0.3">
      <c r="C32" s="7"/>
      <c r="D32">
        <v>125</v>
      </c>
      <c r="E32" s="10">
        <v>23.52</v>
      </c>
      <c r="G32" s="19" t="s">
        <v>30</v>
      </c>
      <c r="H32" s="7">
        <f>(H15+H9)/2</f>
        <v>31.599945887445884</v>
      </c>
      <c r="I32" s="4" t="s">
        <v>7</v>
      </c>
    </row>
    <row r="33" spans="3:9" x14ac:dyDescent="0.3">
      <c r="C33" s="7"/>
      <c r="D33">
        <v>130</v>
      </c>
      <c r="E33" s="10">
        <v>23.94</v>
      </c>
      <c r="G33" s="3" t="s">
        <v>38</v>
      </c>
      <c r="H33" s="30">
        <f>ROUND((H32-H31)/H30,1)</f>
        <v>175.6</v>
      </c>
      <c r="I33" s="29" t="s">
        <v>39</v>
      </c>
    </row>
    <row r="34" spans="3:9" x14ac:dyDescent="0.3">
      <c r="C34" s="7"/>
      <c r="D34">
        <v>135</v>
      </c>
      <c r="E34" s="10">
        <v>24.78</v>
      </c>
    </row>
    <row r="35" spans="3:9" x14ac:dyDescent="0.3">
      <c r="C35" s="7"/>
      <c r="D35">
        <v>140</v>
      </c>
      <c r="E35" s="10">
        <v>25.62</v>
      </c>
    </row>
    <row r="36" spans="3:9" x14ac:dyDescent="0.3">
      <c r="C36" s="7"/>
      <c r="D36">
        <v>145</v>
      </c>
      <c r="E36" s="10">
        <v>26.46</v>
      </c>
    </row>
    <row r="37" spans="3:9" x14ac:dyDescent="0.3">
      <c r="C37" s="7"/>
      <c r="D37">
        <v>150</v>
      </c>
      <c r="E37" s="10">
        <v>27.3</v>
      </c>
    </row>
    <row r="38" spans="3:9" x14ac:dyDescent="0.3">
      <c r="C38" s="7"/>
      <c r="D38">
        <v>155</v>
      </c>
      <c r="E38" s="10">
        <v>28.14</v>
      </c>
    </row>
    <row r="39" spans="3:9" x14ac:dyDescent="0.3">
      <c r="C39" s="7"/>
      <c r="D39">
        <v>160</v>
      </c>
      <c r="E39" s="10">
        <v>28.980000000000004</v>
      </c>
    </row>
    <row r="40" spans="3:9" x14ac:dyDescent="0.3">
      <c r="C40" s="7"/>
      <c r="D40">
        <v>165</v>
      </c>
      <c r="E40" s="10">
        <v>29.82</v>
      </c>
    </row>
    <row r="41" spans="3:9" x14ac:dyDescent="0.3">
      <c r="C41" s="7"/>
      <c r="D41">
        <v>170</v>
      </c>
      <c r="E41" s="10">
        <v>30.66</v>
      </c>
    </row>
    <row r="42" spans="3:9" x14ac:dyDescent="0.3">
      <c r="C42" s="7"/>
      <c r="D42">
        <v>175</v>
      </c>
      <c r="E42" s="10">
        <v>31.5</v>
      </c>
    </row>
    <row r="43" spans="3:9" x14ac:dyDescent="0.3">
      <c r="C43" s="7"/>
      <c r="D43">
        <v>180</v>
      </c>
      <c r="E43" s="10">
        <v>32.340000000000003</v>
      </c>
    </row>
    <row r="44" spans="3:9" x14ac:dyDescent="0.3">
      <c r="C44" s="7"/>
      <c r="D44">
        <v>185</v>
      </c>
      <c r="E44" s="10">
        <v>33.18</v>
      </c>
    </row>
    <row r="45" spans="3:9" x14ac:dyDescent="0.3">
      <c r="C45" s="7"/>
      <c r="D45">
        <v>190</v>
      </c>
      <c r="E45" s="10">
        <v>34.020000000000003</v>
      </c>
    </row>
    <row r="46" spans="3:9" x14ac:dyDescent="0.3">
      <c r="C46" s="7"/>
      <c r="D46">
        <v>195</v>
      </c>
      <c r="E46" s="10">
        <v>34.860000000000007</v>
      </c>
    </row>
    <row r="47" spans="3:9" x14ac:dyDescent="0.3">
      <c r="C47" s="7"/>
      <c r="D47">
        <v>200</v>
      </c>
      <c r="E47" s="10">
        <v>35.700000000000003</v>
      </c>
    </row>
    <row r="48" spans="3:9" x14ac:dyDescent="0.3">
      <c r="C48" s="7"/>
      <c r="D48">
        <v>205</v>
      </c>
      <c r="E48" s="10">
        <v>36.435000000000002</v>
      </c>
    </row>
    <row r="49" spans="3:5" x14ac:dyDescent="0.3">
      <c r="C49" s="7"/>
      <c r="D49">
        <v>210</v>
      </c>
      <c r="E49" s="10">
        <v>37.17</v>
      </c>
    </row>
    <row r="50" spans="3:5" x14ac:dyDescent="0.3">
      <c r="C50" s="7"/>
      <c r="D50">
        <v>215</v>
      </c>
      <c r="E50" s="10">
        <v>37.800000000000004</v>
      </c>
    </row>
    <row r="51" spans="3:5" x14ac:dyDescent="0.3">
      <c r="C51" s="7"/>
      <c r="D51">
        <v>220</v>
      </c>
      <c r="E51" s="10">
        <v>38.43</v>
      </c>
    </row>
    <row r="52" spans="3:5" x14ac:dyDescent="0.3">
      <c r="C52" s="7"/>
      <c r="D52">
        <v>225</v>
      </c>
      <c r="E52" s="10">
        <v>38.955000000000005</v>
      </c>
    </row>
    <row r="53" spans="3:5" x14ac:dyDescent="0.3">
      <c r="C53" s="7"/>
      <c r="D53">
        <v>230</v>
      </c>
      <c r="E53" s="10">
        <v>39.480000000000004</v>
      </c>
    </row>
    <row r="54" spans="3:5" x14ac:dyDescent="0.3">
      <c r="C54" s="7"/>
      <c r="D54">
        <v>235</v>
      </c>
      <c r="E54" s="10">
        <v>39.9</v>
      </c>
    </row>
    <row r="55" spans="3:5" x14ac:dyDescent="0.3">
      <c r="C55" s="7"/>
      <c r="D55">
        <v>240</v>
      </c>
      <c r="E55" s="10">
        <v>40.32</v>
      </c>
    </row>
    <row r="56" spans="3:5" x14ac:dyDescent="0.3">
      <c r="C56" s="7"/>
      <c r="D56">
        <v>245</v>
      </c>
      <c r="E56" s="10">
        <v>40.53</v>
      </c>
    </row>
    <row r="57" spans="3:5" x14ac:dyDescent="0.3">
      <c r="C57" s="7"/>
      <c r="D57">
        <v>250</v>
      </c>
      <c r="E57" s="10">
        <v>40.74</v>
      </c>
    </row>
    <row r="58" spans="3:5" x14ac:dyDescent="0.3">
      <c r="C58" s="7"/>
      <c r="D58">
        <v>255</v>
      </c>
      <c r="E58" s="10">
        <v>40.74</v>
      </c>
    </row>
    <row r="59" spans="3:5" x14ac:dyDescent="0.3">
      <c r="C59" s="7"/>
      <c r="D59">
        <v>260</v>
      </c>
      <c r="E59" s="10">
        <v>40.74</v>
      </c>
    </row>
    <row r="60" spans="3:5" x14ac:dyDescent="0.3">
      <c r="C60" s="7"/>
      <c r="D60">
        <v>265</v>
      </c>
      <c r="E60" s="10">
        <v>40.53</v>
      </c>
    </row>
    <row r="61" spans="3:5" x14ac:dyDescent="0.3">
      <c r="C61" s="7"/>
      <c r="D61">
        <v>270</v>
      </c>
      <c r="E61" s="10">
        <v>40.32</v>
      </c>
    </row>
    <row r="62" spans="3:5" x14ac:dyDescent="0.3">
      <c r="C62" s="7"/>
      <c r="D62">
        <v>275</v>
      </c>
      <c r="E62" s="10">
        <v>40.110000000000007</v>
      </c>
    </row>
    <row r="63" spans="3:5" x14ac:dyDescent="0.3">
      <c r="C63" s="7"/>
      <c r="D63">
        <v>280</v>
      </c>
      <c r="E63" s="10">
        <v>40.110000000000007</v>
      </c>
    </row>
    <row r="64" spans="3:5" x14ac:dyDescent="0.3">
      <c r="C64" s="7"/>
      <c r="D64">
        <v>285</v>
      </c>
      <c r="E64" s="10">
        <v>40.110000000000007</v>
      </c>
    </row>
    <row r="65" spans="3:5" x14ac:dyDescent="0.3">
      <c r="C65" s="7"/>
      <c r="D65">
        <v>290</v>
      </c>
      <c r="E65" s="10">
        <v>40.214999999999996</v>
      </c>
    </row>
    <row r="66" spans="3:5" x14ac:dyDescent="0.3">
      <c r="C66" s="7"/>
      <c r="D66">
        <v>295</v>
      </c>
      <c r="E66" s="10">
        <v>40.32</v>
      </c>
    </row>
    <row r="67" spans="3:5" x14ac:dyDescent="0.3">
      <c r="C67" s="7"/>
      <c r="D67">
        <v>300</v>
      </c>
      <c r="E67" s="10">
        <v>40.32</v>
      </c>
    </row>
    <row r="68" spans="3:5" x14ac:dyDescent="0.3">
      <c r="C68" s="7"/>
      <c r="D68">
        <v>305</v>
      </c>
      <c r="E68" s="10">
        <v>40.32</v>
      </c>
    </row>
    <row r="69" spans="3:5" x14ac:dyDescent="0.3">
      <c r="C69" s="7"/>
      <c r="D69">
        <v>310</v>
      </c>
      <c r="E69" s="10">
        <v>40.32</v>
      </c>
    </row>
    <row r="70" spans="3:5" x14ac:dyDescent="0.3">
      <c r="C70" s="7"/>
      <c r="D70">
        <v>315</v>
      </c>
      <c r="E70" s="10">
        <v>40.32</v>
      </c>
    </row>
    <row r="71" spans="3:5" x14ac:dyDescent="0.3">
      <c r="C71" s="7"/>
      <c r="D71">
        <v>320</v>
      </c>
      <c r="E71" s="10">
        <v>40.32</v>
      </c>
    </row>
    <row r="72" spans="3:5" x14ac:dyDescent="0.3">
      <c r="C72" s="7"/>
      <c r="D72">
        <v>325</v>
      </c>
      <c r="E72" s="10">
        <v>40.32</v>
      </c>
    </row>
    <row r="73" spans="3:5" x14ac:dyDescent="0.3">
      <c r="C73" s="7"/>
      <c r="D73">
        <v>330</v>
      </c>
      <c r="E73" s="10">
        <v>40.314999999999998</v>
      </c>
    </row>
    <row r="74" spans="3:5" x14ac:dyDescent="0.3">
      <c r="C74" s="7"/>
      <c r="D74">
        <v>335</v>
      </c>
      <c r="E74" s="10">
        <v>40.31</v>
      </c>
    </row>
    <row r="75" spans="3:5" x14ac:dyDescent="0.3">
      <c r="C75" s="7"/>
      <c r="D75">
        <v>340</v>
      </c>
      <c r="E75" s="10">
        <v>40.305</v>
      </c>
    </row>
    <row r="76" spans="3:5" x14ac:dyDescent="0.3">
      <c r="C76" s="7"/>
      <c r="D76">
        <v>345</v>
      </c>
      <c r="E76" s="10">
        <v>40.299999999999997</v>
      </c>
    </row>
    <row r="77" spans="3:5" x14ac:dyDescent="0.3">
      <c r="C77" s="7"/>
      <c r="D77">
        <v>350</v>
      </c>
      <c r="E77" s="10">
        <v>40.295000000000002</v>
      </c>
    </row>
    <row r="78" spans="3:5" x14ac:dyDescent="0.3">
      <c r="C78" s="7"/>
      <c r="D78">
        <v>355</v>
      </c>
      <c r="E78" s="10">
        <v>40.29</v>
      </c>
    </row>
    <row r="79" spans="3:5" x14ac:dyDescent="0.3">
      <c r="C79" s="7"/>
      <c r="D79">
        <v>360</v>
      </c>
      <c r="E79" s="10">
        <v>40.284999999999997</v>
      </c>
    </row>
    <row r="80" spans="3:5" x14ac:dyDescent="0.3">
      <c r="C80" s="7"/>
      <c r="D80">
        <v>365</v>
      </c>
      <c r="E80" s="10">
        <v>40.28</v>
      </c>
    </row>
    <row r="81" spans="3:5" x14ac:dyDescent="0.3">
      <c r="C81" s="7"/>
      <c r="D81">
        <v>370</v>
      </c>
      <c r="E81" s="10">
        <v>40.274999999999999</v>
      </c>
    </row>
    <row r="82" spans="3:5" x14ac:dyDescent="0.3">
      <c r="C82" s="7"/>
      <c r="D82">
        <v>375</v>
      </c>
      <c r="E82" s="10">
        <v>40.270000000000003</v>
      </c>
    </row>
    <row r="83" spans="3:5" x14ac:dyDescent="0.3">
      <c r="C83" s="7"/>
      <c r="D83">
        <v>380</v>
      </c>
      <c r="E83" s="10">
        <v>40.265000000000001</v>
      </c>
    </row>
    <row r="84" spans="3:5" x14ac:dyDescent="0.3">
      <c r="C84" s="7"/>
      <c r="D84">
        <v>385</v>
      </c>
      <c r="E84" s="10">
        <v>40.26</v>
      </c>
    </row>
    <row r="85" spans="3:5" x14ac:dyDescent="0.3">
      <c r="C85" s="7"/>
      <c r="D85">
        <v>390</v>
      </c>
      <c r="E85" s="10">
        <v>40.255000000000003</v>
      </c>
    </row>
    <row r="86" spans="3:5" x14ac:dyDescent="0.3">
      <c r="C86" s="7"/>
      <c r="D86">
        <v>395</v>
      </c>
      <c r="E86" s="10">
        <v>40.25</v>
      </c>
    </row>
    <row r="87" spans="3:5" x14ac:dyDescent="0.3">
      <c r="C87" s="7"/>
      <c r="D87">
        <v>400</v>
      </c>
      <c r="E87" s="10">
        <v>40.244999999999997</v>
      </c>
    </row>
    <row r="88" spans="3:5" x14ac:dyDescent="0.3">
      <c r="C88" s="7"/>
      <c r="D88">
        <v>405</v>
      </c>
      <c r="E88" s="10">
        <v>40.24</v>
      </c>
    </row>
    <row r="89" spans="3:5" x14ac:dyDescent="0.3">
      <c r="C89" s="7"/>
      <c r="D89">
        <v>410</v>
      </c>
      <c r="E89" s="10">
        <v>40.234999999999999</v>
      </c>
    </row>
    <row r="90" spans="3:5" x14ac:dyDescent="0.3">
      <c r="C90" s="7"/>
      <c r="D90">
        <v>415</v>
      </c>
      <c r="E90" s="10">
        <v>40.229999999999997</v>
      </c>
    </row>
    <row r="91" spans="3:5" x14ac:dyDescent="0.3">
      <c r="C91" s="7"/>
      <c r="D91">
        <v>420</v>
      </c>
      <c r="E91" s="10">
        <v>40.225000000000001</v>
      </c>
    </row>
    <row r="92" spans="3:5" x14ac:dyDescent="0.3">
      <c r="C92" s="7"/>
      <c r="D92">
        <v>425</v>
      </c>
      <c r="E92" s="10">
        <v>40.219999999999899</v>
      </c>
    </row>
    <row r="93" spans="3:5" x14ac:dyDescent="0.3">
      <c r="C93" s="7"/>
      <c r="D93">
        <v>430</v>
      </c>
      <c r="E93" s="10">
        <v>40.214999999999897</v>
      </c>
    </row>
    <row r="94" spans="3:5" x14ac:dyDescent="0.3">
      <c r="C94" s="7"/>
      <c r="D94">
        <v>435</v>
      </c>
      <c r="E94" s="10">
        <v>40.209999999999901</v>
      </c>
    </row>
    <row r="95" spans="3:5" x14ac:dyDescent="0.3">
      <c r="C95" s="7"/>
      <c r="D95">
        <v>440</v>
      </c>
      <c r="E95" s="10">
        <v>40.204999999999899</v>
      </c>
    </row>
    <row r="96" spans="3:5" x14ac:dyDescent="0.3">
      <c r="C96" s="7"/>
      <c r="D96">
        <v>445</v>
      </c>
      <c r="E96" s="10">
        <v>40.199999999999903</v>
      </c>
    </row>
    <row r="97" spans="3:5" x14ac:dyDescent="0.3">
      <c r="C97" s="7"/>
      <c r="D97">
        <v>450</v>
      </c>
      <c r="E97" s="10">
        <v>40.194999999999901</v>
      </c>
    </row>
    <row r="98" spans="3:5" x14ac:dyDescent="0.3">
      <c r="C98" s="7"/>
      <c r="D98">
        <v>455</v>
      </c>
      <c r="E98" s="10">
        <v>40.189999999999898</v>
      </c>
    </row>
    <row r="99" spans="3:5" x14ac:dyDescent="0.3">
      <c r="C99" s="7"/>
      <c r="D99">
        <v>460</v>
      </c>
      <c r="E99" s="10">
        <v>40.184999999999903</v>
      </c>
    </row>
    <row r="100" spans="3:5" x14ac:dyDescent="0.3">
      <c r="C100" s="7"/>
      <c r="D100">
        <v>465</v>
      </c>
      <c r="E100" s="10">
        <v>40.1799999999999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00"/>
  <sheetViews>
    <sheetView topLeftCell="A9" workbookViewId="0">
      <selection activeCell="G17" sqref="G17:I33"/>
    </sheetView>
  </sheetViews>
  <sheetFormatPr defaultRowHeight="14.4" x14ac:dyDescent="0.3"/>
  <cols>
    <col min="5" max="5" width="11" style="2" customWidth="1"/>
    <col min="7" max="7" width="21.88671875" customWidth="1"/>
    <col min="8" max="8" width="16.88671875" customWidth="1"/>
  </cols>
  <sheetData>
    <row r="2" spans="3:9" x14ac:dyDescent="0.3">
      <c r="D2" t="s">
        <v>16</v>
      </c>
    </row>
    <row r="5" spans="3:9" ht="20.399999999999999" customHeight="1" x14ac:dyDescent="0.3">
      <c r="D5" s="11"/>
      <c r="E5" s="12" t="s">
        <v>1</v>
      </c>
      <c r="G5" s="17" t="s">
        <v>15</v>
      </c>
      <c r="H5" s="15" t="s">
        <v>5</v>
      </c>
      <c r="I5" s="15" t="s">
        <v>6</v>
      </c>
    </row>
    <row r="6" spans="3:9" ht="15.6" customHeight="1" x14ac:dyDescent="0.3">
      <c r="D6" s="13" t="s">
        <v>0</v>
      </c>
      <c r="E6" s="12" t="s">
        <v>2</v>
      </c>
      <c r="G6" s="2"/>
      <c r="H6" s="1">
        <v>0</v>
      </c>
      <c r="I6" s="1">
        <v>100</v>
      </c>
    </row>
    <row r="7" spans="3:9" x14ac:dyDescent="0.3">
      <c r="C7" s="7"/>
      <c r="D7">
        <v>0</v>
      </c>
      <c r="E7" s="10">
        <v>20.733750000000001</v>
      </c>
      <c r="G7" s="2" t="s">
        <v>3</v>
      </c>
      <c r="H7" s="6">
        <f>SLOPE(E7:E27,D7:D27)</f>
        <v>1.8334259740259626E-3</v>
      </c>
      <c r="I7" s="4" t="s">
        <v>8</v>
      </c>
    </row>
    <row r="8" spans="3:9" x14ac:dyDescent="0.3">
      <c r="C8" s="7"/>
      <c r="D8">
        <v>5</v>
      </c>
      <c r="E8" s="10">
        <v>20.742964999999998</v>
      </c>
      <c r="G8" s="2" t="s">
        <v>4</v>
      </c>
      <c r="H8" s="7">
        <f>INTERCEPT(E7:E27,D7:D27)</f>
        <v>20.735325725108225</v>
      </c>
      <c r="I8" s="4" t="s">
        <v>7</v>
      </c>
    </row>
    <row r="9" spans="3:9" x14ac:dyDescent="0.3">
      <c r="C9" s="7"/>
      <c r="D9">
        <v>10</v>
      </c>
      <c r="E9" s="10">
        <v>20.752179999999999</v>
      </c>
      <c r="G9" s="19" t="s">
        <v>30</v>
      </c>
      <c r="H9" s="7">
        <f>H7*(I6-H6)+H8</f>
        <v>20.918668322510822</v>
      </c>
      <c r="I9" s="4" t="s">
        <v>7</v>
      </c>
    </row>
    <row r="10" spans="3:9" x14ac:dyDescent="0.3">
      <c r="C10" s="7"/>
      <c r="D10">
        <v>15</v>
      </c>
      <c r="E10" s="10">
        <v>20.766002499999999</v>
      </c>
    </row>
    <row r="11" spans="3:9" ht="22.8" customHeight="1" x14ac:dyDescent="0.3">
      <c r="C11" s="7"/>
      <c r="D11">
        <v>20</v>
      </c>
      <c r="E11" s="10">
        <v>20.770609999999998</v>
      </c>
      <c r="G11" s="18" t="s">
        <v>9</v>
      </c>
      <c r="H11" s="16" t="s">
        <v>11</v>
      </c>
      <c r="I11" s="16" t="s">
        <v>12</v>
      </c>
    </row>
    <row r="12" spans="3:9" x14ac:dyDescent="0.3">
      <c r="C12" s="7"/>
      <c r="D12">
        <v>25</v>
      </c>
      <c r="E12" s="10">
        <v>20.779824999999999</v>
      </c>
      <c r="G12" s="2"/>
      <c r="H12" s="1">
        <v>300</v>
      </c>
      <c r="I12" s="1">
        <v>400</v>
      </c>
    </row>
    <row r="13" spans="3:9" x14ac:dyDescent="0.3">
      <c r="C13" s="7"/>
      <c r="D13">
        <v>30</v>
      </c>
      <c r="E13" s="10">
        <v>20.798254999999997</v>
      </c>
      <c r="G13" s="2" t="s">
        <v>3</v>
      </c>
      <c r="H13" s="6">
        <f>SLOPE(E67:E87,D67:D87)</f>
        <v>-8.299220779219911E-4</v>
      </c>
      <c r="I13" s="4" t="s">
        <v>8</v>
      </c>
    </row>
    <row r="14" spans="3:9" x14ac:dyDescent="0.3">
      <c r="C14" s="7"/>
      <c r="D14">
        <v>35</v>
      </c>
      <c r="E14" s="10">
        <v>20.798254999999997</v>
      </c>
      <c r="G14" s="2" t="s">
        <v>4</v>
      </c>
      <c r="H14" s="7">
        <f>INTERCEPT(E67:E87,D67:D87)</f>
        <v>37.416872727272704</v>
      </c>
      <c r="I14" s="4" t="s">
        <v>7</v>
      </c>
    </row>
    <row r="15" spans="3:9" x14ac:dyDescent="0.3">
      <c r="C15" s="7"/>
      <c r="D15">
        <v>40</v>
      </c>
      <c r="E15" s="10">
        <v>20.807469999999995</v>
      </c>
      <c r="G15" s="19" t="s">
        <v>33</v>
      </c>
      <c r="H15" s="7">
        <f>H13*(I12-H12)+H14</f>
        <v>37.333880519480502</v>
      </c>
      <c r="I15" s="4" t="s">
        <v>7</v>
      </c>
    </row>
    <row r="16" spans="3:9" x14ac:dyDescent="0.3">
      <c r="C16" s="7"/>
      <c r="D16">
        <v>45</v>
      </c>
      <c r="E16" s="10">
        <v>20.821292499999998</v>
      </c>
    </row>
    <row r="17" spans="3:9" x14ac:dyDescent="0.3">
      <c r="C17" s="7"/>
      <c r="D17">
        <v>50</v>
      </c>
      <c r="E17" s="10">
        <v>20.825899999999997</v>
      </c>
      <c r="G17" s="3" t="s">
        <v>10</v>
      </c>
      <c r="H17" s="1" t="s">
        <v>13</v>
      </c>
      <c r="I17" s="1"/>
    </row>
    <row r="18" spans="3:9" x14ac:dyDescent="0.3">
      <c r="C18" s="7"/>
      <c r="D18">
        <v>55</v>
      </c>
      <c r="E18" s="10">
        <v>20.835114999999998</v>
      </c>
      <c r="H18" s="31">
        <f>H33</f>
        <v>175.6</v>
      </c>
      <c r="I18" s="7"/>
    </row>
    <row r="19" spans="3:9" x14ac:dyDescent="0.3">
      <c r="C19" s="7"/>
      <c r="D19">
        <v>60</v>
      </c>
      <c r="E19" s="10">
        <v>20.844329999999999</v>
      </c>
      <c r="H19" s="15">
        <f>H18</f>
        <v>175.6</v>
      </c>
    </row>
    <row r="20" spans="3:9" x14ac:dyDescent="0.3">
      <c r="C20" s="7"/>
      <c r="D20">
        <v>65</v>
      </c>
      <c r="E20" s="10">
        <v>20.853544999999997</v>
      </c>
    </row>
    <row r="21" spans="3:9" x14ac:dyDescent="0.3">
      <c r="C21" s="7"/>
      <c r="D21">
        <v>70</v>
      </c>
      <c r="E21" s="10">
        <v>20.862759999999998</v>
      </c>
      <c r="G21" s="2" t="s">
        <v>17</v>
      </c>
      <c r="H21" s="7">
        <f>H18*H7+H8</f>
        <v>21.057275326147185</v>
      </c>
      <c r="I21" s="4" t="s">
        <v>7</v>
      </c>
    </row>
    <row r="22" spans="3:9" x14ac:dyDescent="0.3">
      <c r="C22" s="7"/>
      <c r="D22">
        <v>75</v>
      </c>
      <c r="E22" s="10">
        <v>20.871974999999999</v>
      </c>
      <c r="G22" s="2" t="s">
        <v>18</v>
      </c>
      <c r="H22" s="7">
        <f>H18*H13+H14</f>
        <v>37.271138410389604</v>
      </c>
      <c r="I22" s="4" t="s">
        <v>7</v>
      </c>
    </row>
    <row r="23" spans="3:9" x14ac:dyDescent="0.3">
      <c r="C23" s="7"/>
      <c r="D23">
        <v>80</v>
      </c>
      <c r="E23" s="10">
        <v>20.881189999999997</v>
      </c>
      <c r="G23" s="3" t="s">
        <v>31</v>
      </c>
      <c r="H23" s="1">
        <f>(H7-H13)/(H15-H9)</f>
        <v>1.6224877388058495E-4</v>
      </c>
      <c r="I23" s="1" t="s">
        <v>32</v>
      </c>
    </row>
    <row r="24" spans="3:9" x14ac:dyDescent="0.3">
      <c r="C24" s="7"/>
      <c r="D24">
        <v>85</v>
      </c>
      <c r="E24" s="10">
        <v>20.890405000000001</v>
      </c>
    </row>
    <row r="25" spans="3:9" x14ac:dyDescent="0.3">
      <c r="C25" s="7"/>
      <c r="D25">
        <v>90</v>
      </c>
      <c r="E25" s="10">
        <v>20.904227499999998</v>
      </c>
      <c r="G25" s="14" t="s">
        <v>14</v>
      </c>
      <c r="H25" s="9">
        <f>H22-H21</f>
        <v>16.213863084242419</v>
      </c>
      <c r="I25" s="4" t="s">
        <v>34</v>
      </c>
    </row>
    <row r="26" spans="3:9" x14ac:dyDescent="0.3">
      <c r="C26" s="7"/>
      <c r="D26">
        <v>95</v>
      </c>
      <c r="E26" s="10">
        <v>20.908834999999996</v>
      </c>
    </row>
    <row r="27" spans="3:9" x14ac:dyDescent="0.3">
      <c r="C27" s="7"/>
      <c r="D27">
        <v>100</v>
      </c>
      <c r="E27" s="10">
        <v>20.918049999999997</v>
      </c>
    </row>
    <row r="28" spans="3:9" x14ac:dyDescent="0.3">
      <c r="C28" s="7"/>
      <c r="D28">
        <v>105</v>
      </c>
      <c r="E28" s="10">
        <v>21.015729</v>
      </c>
      <c r="G28" s="18" t="s">
        <v>35</v>
      </c>
      <c r="H28" s="16" t="s">
        <v>36</v>
      </c>
      <c r="I28" s="16" t="s">
        <v>37</v>
      </c>
    </row>
    <row r="29" spans="3:9" x14ac:dyDescent="0.3">
      <c r="C29" s="7"/>
      <c r="D29">
        <v>110</v>
      </c>
      <c r="E29" s="10">
        <v>21.044756249999999</v>
      </c>
      <c r="G29" s="2"/>
      <c r="H29" s="1">
        <v>150</v>
      </c>
      <c r="I29" s="1">
        <v>200</v>
      </c>
    </row>
    <row r="30" spans="3:9" x14ac:dyDescent="0.3">
      <c r="C30" s="7"/>
      <c r="D30">
        <v>115</v>
      </c>
      <c r="E30" s="10">
        <v>21.141513749999998</v>
      </c>
      <c r="G30" s="2" t="s">
        <v>3</v>
      </c>
      <c r="H30" s="6">
        <f>SLOPE(E37:E47,D37:D47)</f>
        <v>0.15481199999999998</v>
      </c>
      <c r="I30" s="4" t="s">
        <v>8</v>
      </c>
    </row>
    <row r="31" spans="3:9" x14ac:dyDescent="0.3">
      <c r="C31" s="7"/>
      <c r="D31">
        <v>120</v>
      </c>
      <c r="E31" s="10">
        <v>21.286649999999998</v>
      </c>
      <c r="G31" s="2" t="s">
        <v>4</v>
      </c>
      <c r="H31" s="7">
        <f>INTERCEPT(E37:E47,D37:D47)</f>
        <v>1.9351500000000073</v>
      </c>
      <c r="I31" s="4" t="s">
        <v>7</v>
      </c>
    </row>
    <row r="32" spans="3:9" x14ac:dyDescent="0.3">
      <c r="C32" s="7"/>
      <c r="D32">
        <v>125</v>
      </c>
      <c r="E32" s="10">
        <v>21.673679999999997</v>
      </c>
      <c r="G32" s="19" t="s">
        <v>30</v>
      </c>
      <c r="H32" s="7">
        <f>(H15+H9)/2</f>
        <v>29.126274420995664</v>
      </c>
      <c r="I32" s="4" t="s">
        <v>7</v>
      </c>
    </row>
    <row r="33" spans="3:9" x14ac:dyDescent="0.3">
      <c r="C33" s="7"/>
      <c r="D33">
        <v>130</v>
      </c>
      <c r="E33" s="10">
        <v>22.060709999999997</v>
      </c>
      <c r="G33" s="3" t="s">
        <v>38</v>
      </c>
      <c r="H33" s="30">
        <f>ROUND((H32-H31)/H30,1)</f>
        <v>175.6</v>
      </c>
      <c r="I33" s="29" t="s">
        <v>39</v>
      </c>
    </row>
    <row r="34" spans="3:9" x14ac:dyDescent="0.3">
      <c r="C34" s="7"/>
      <c r="D34">
        <v>135</v>
      </c>
      <c r="E34" s="10">
        <v>22.834769999999999</v>
      </c>
    </row>
    <row r="35" spans="3:9" x14ac:dyDescent="0.3">
      <c r="C35" s="7"/>
      <c r="D35">
        <v>140</v>
      </c>
      <c r="E35" s="10">
        <v>23.608829999999998</v>
      </c>
    </row>
    <row r="36" spans="3:9" x14ac:dyDescent="0.3">
      <c r="C36" s="7"/>
      <c r="D36">
        <v>145</v>
      </c>
      <c r="E36" s="10">
        <v>24.38289</v>
      </c>
    </row>
    <row r="37" spans="3:9" x14ac:dyDescent="0.3">
      <c r="C37" s="7"/>
      <c r="D37">
        <v>150</v>
      </c>
      <c r="E37" s="10">
        <v>25.156949999999998</v>
      </c>
    </row>
    <row r="38" spans="3:9" x14ac:dyDescent="0.3">
      <c r="C38" s="7"/>
      <c r="D38">
        <v>155</v>
      </c>
      <c r="E38" s="10">
        <v>25.931010000000001</v>
      </c>
    </row>
    <row r="39" spans="3:9" x14ac:dyDescent="0.3">
      <c r="C39" s="7"/>
      <c r="D39">
        <v>160</v>
      </c>
      <c r="E39" s="10">
        <v>26.705070000000003</v>
      </c>
    </row>
    <row r="40" spans="3:9" x14ac:dyDescent="0.3">
      <c r="C40" s="7"/>
      <c r="D40">
        <v>165</v>
      </c>
      <c r="E40" s="10">
        <v>27.479130000000001</v>
      </c>
    </row>
    <row r="41" spans="3:9" x14ac:dyDescent="0.3">
      <c r="C41" s="7"/>
      <c r="D41">
        <v>170</v>
      </c>
      <c r="E41" s="10">
        <v>28.253189999999996</v>
      </c>
    </row>
    <row r="42" spans="3:9" x14ac:dyDescent="0.3">
      <c r="C42" s="7"/>
      <c r="D42">
        <v>175</v>
      </c>
      <c r="E42" s="10">
        <v>29.027249999999995</v>
      </c>
    </row>
    <row r="43" spans="3:9" x14ac:dyDescent="0.3">
      <c r="C43" s="7"/>
      <c r="D43">
        <v>180</v>
      </c>
      <c r="E43" s="10">
        <v>29.801310000000001</v>
      </c>
    </row>
    <row r="44" spans="3:9" x14ac:dyDescent="0.3">
      <c r="C44" s="7"/>
      <c r="D44">
        <v>185</v>
      </c>
      <c r="E44" s="10">
        <v>30.575369999999996</v>
      </c>
    </row>
    <row r="45" spans="3:9" x14ac:dyDescent="0.3">
      <c r="C45" s="7"/>
      <c r="D45">
        <v>190</v>
      </c>
      <c r="E45" s="10">
        <v>31.349430000000002</v>
      </c>
    </row>
    <row r="46" spans="3:9" x14ac:dyDescent="0.3">
      <c r="C46" s="7"/>
      <c r="D46">
        <v>195</v>
      </c>
      <c r="E46" s="10">
        <v>32.123490000000004</v>
      </c>
    </row>
    <row r="47" spans="3:9" x14ac:dyDescent="0.3">
      <c r="C47" s="7"/>
      <c r="D47">
        <v>200</v>
      </c>
      <c r="E47" s="10">
        <v>32.897549999999995</v>
      </c>
    </row>
    <row r="48" spans="3:9" x14ac:dyDescent="0.3">
      <c r="C48" s="7"/>
      <c r="D48">
        <v>205</v>
      </c>
      <c r="E48" s="10">
        <v>33.574852499999999</v>
      </c>
    </row>
    <row r="49" spans="3:5" x14ac:dyDescent="0.3">
      <c r="C49" s="7"/>
      <c r="D49">
        <v>210</v>
      </c>
      <c r="E49" s="10">
        <v>34.252155000000002</v>
      </c>
    </row>
    <row r="50" spans="3:5" x14ac:dyDescent="0.3">
      <c r="C50" s="7"/>
      <c r="D50">
        <v>215</v>
      </c>
      <c r="E50" s="10">
        <v>34.832700000000003</v>
      </c>
    </row>
    <row r="51" spans="3:5" x14ac:dyDescent="0.3">
      <c r="C51" s="7"/>
      <c r="D51">
        <v>220</v>
      </c>
      <c r="E51" s="10">
        <v>35.413244999999996</v>
      </c>
    </row>
    <row r="52" spans="3:5" x14ac:dyDescent="0.3">
      <c r="C52" s="7"/>
      <c r="D52">
        <v>225</v>
      </c>
      <c r="E52" s="10">
        <v>35.897032500000002</v>
      </c>
    </row>
    <row r="53" spans="3:5" x14ac:dyDescent="0.3">
      <c r="C53" s="7"/>
      <c r="D53">
        <v>230</v>
      </c>
      <c r="E53" s="10">
        <v>36.38082</v>
      </c>
    </row>
    <row r="54" spans="3:5" x14ac:dyDescent="0.3">
      <c r="C54" s="7"/>
      <c r="D54">
        <v>235</v>
      </c>
      <c r="E54" s="10">
        <v>36.767849999999996</v>
      </c>
    </row>
    <row r="55" spans="3:5" x14ac:dyDescent="0.3">
      <c r="C55" s="7"/>
      <c r="D55">
        <v>240</v>
      </c>
      <c r="E55" s="10">
        <v>37.154879999999991</v>
      </c>
    </row>
    <row r="56" spans="3:5" x14ac:dyDescent="0.3">
      <c r="C56" s="7"/>
      <c r="D56">
        <v>245</v>
      </c>
      <c r="E56" s="10">
        <v>37.348395000000004</v>
      </c>
    </row>
    <row r="57" spans="3:5" x14ac:dyDescent="0.3">
      <c r="C57" s="7"/>
      <c r="D57">
        <v>250</v>
      </c>
      <c r="E57" s="10">
        <v>37.541910000000001</v>
      </c>
    </row>
    <row r="58" spans="3:5" x14ac:dyDescent="0.3">
      <c r="C58" s="7"/>
      <c r="D58">
        <v>255</v>
      </c>
      <c r="E58" s="10">
        <v>37.541910000000001</v>
      </c>
    </row>
    <row r="59" spans="3:5" x14ac:dyDescent="0.3">
      <c r="C59" s="7"/>
      <c r="D59">
        <v>260</v>
      </c>
      <c r="E59" s="10">
        <v>37.541910000000001</v>
      </c>
    </row>
    <row r="60" spans="3:5" x14ac:dyDescent="0.3">
      <c r="C60" s="7"/>
      <c r="D60">
        <v>265</v>
      </c>
      <c r="E60" s="10">
        <v>37.348395000000004</v>
      </c>
    </row>
    <row r="61" spans="3:5" x14ac:dyDescent="0.3">
      <c r="C61" s="7"/>
      <c r="D61">
        <v>270</v>
      </c>
      <c r="E61" s="10">
        <v>37.154879999999991</v>
      </c>
    </row>
    <row r="62" spans="3:5" x14ac:dyDescent="0.3">
      <c r="C62" s="7"/>
      <c r="D62">
        <v>275</v>
      </c>
      <c r="E62" s="10">
        <v>36.961365000000001</v>
      </c>
    </row>
    <row r="63" spans="3:5" x14ac:dyDescent="0.3">
      <c r="C63" s="7"/>
      <c r="D63">
        <v>280</v>
      </c>
      <c r="E63" s="10">
        <v>36.961365000000001</v>
      </c>
    </row>
    <row r="64" spans="3:5" x14ac:dyDescent="0.3">
      <c r="C64" s="7"/>
      <c r="D64">
        <v>285</v>
      </c>
      <c r="E64" s="10">
        <v>36.961365000000001</v>
      </c>
    </row>
    <row r="65" spans="3:5" x14ac:dyDescent="0.3">
      <c r="C65" s="7"/>
      <c r="D65">
        <v>290</v>
      </c>
      <c r="E65" s="10">
        <v>37.058122499999996</v>
      </c>
    </row>
    <row r="66" spans="3:5" x14ac:dyDescent="0.3">
      <c r="C66" s="7"/>
      <c r="D66">
        <v>295</v>
      </c>
      <c r="E66" s="10">
        <v>37.154879999999991</v>
      </c>
    </row>
    <row r="67" spans="3:5" x14ac:dyDescent="0.3">
      <c r="C67" s="7"/>
      <c r="D67">
        <v>300</v>
      </c>
      <c r="E67" s="10">
        <v>37.154879999999991</v>
      </c>
    </row>
    <row r="68" spans="3:5" x14ac:dyDescent="0.3">
      <c r="C68" s="7"/>
      <c r="D68">
        <v>305</v>
      </c>
      <c r="E68" s="10">
        <v>37.154879999999991</v>
      </c>
    </row>
    <row r="69" spans="3:5" x14ac:dyDescent="0.3">
      <c r="C69" s="7"/>
      <c r="D69">
        <v>310</v>
      </c>
      <c r="E69" s="10">
        <v>37.154879999999991</v>
      </c>
    </row>
    <row r="70" spans="3:5" x14ac:dyDescent="0.3">
      <c r="C70" s="7"/>
      <c r="D70">
        <v>315</v>
      </c>
      <c r="E70" s="10">
        <v>37.154879999999991</v>
      </c>
    </row>
    <row r="71" spans="3:5" x14ac:dyDescent="0.3">
      <c r="C71" s="7"/>
      <c r="D71">
        <v>320</v>
      </c>
      <c r="E71" s="10">
        <v>37.154879999999991</v>
      </c>
    </row>
    <row r="72" spans="3:5" x14ac:dyDescent="0.3">
      <c r="C72" s="7"/>
      <c r="D72">
        <v>325</v>
      </c>
      <c r="E72" s="10">
        <v>37.155000000000001</v>
      </c>
    </row>
    <row r="73" spans="3:5" x14ac:dyDescent="0.3">
      <c r="C73" s="7"/>
      <c r="D73">
        <v>330</v>
      </c>
      <c r="E73" s="10">
        <v>37.15</v>
      </c>
    </row>
    <row r="74" spans="3:5" x14ac:dyDescent="0.3">
      <c r="C74" s="7"/>
      <c r="D74">
        <v>335</v>
      </c>
      <c r="E74" s="10">
        <v>37.145000000000003</v>
      </c>
    </row>
    <row r="75" spans="3:5" x14ac:dyDescent="0.3">
      <c r="C75" s="7"/>
      <c r="D75">
        <v>340</v>
      </c>
      <c r="E75" s="10">
        <v>37.14</v>
      </c>
    </row>
    <row r="76" spans="3:5" x14ac:dyDescent="0.3">
      <c r="C76" s="7"/>
      <c r="D76">
        <v>345</v>
      </c>
      <c r="E76" s="10">
        <v>37.134999999999998</v>
      </c>
    </row>
    <row r="77" spans="3:5" x14ac:dyDescent="0.3">
      <c r="C77" s="7"/>
      <c r="D77">
        <v>350</v>
      </c>
      <c r="E77" s="10">
        <v>37.130000000000003</v>
      </c>
    </row>
    <row r="78" spans="3:5" x14ac:dyDescent="0.3">
      <c r="C78" s="7"/>
      <c r="D78">
        <v>355</v>
      </c>
      <c r="E78" s="10">
        <v>37.125</v>
      </c>
    </row>
    <row r="79" spans="3:5" x14ac:dyDescent="0.3">
      <c r="C79" s="7"/>
      <c r="D79">
        <v>360</v>
      </c>
      <c r="E79" s="10">
        <v>37.119999999999997</v>
      </c>
    </row>
    <row r="80" spans="3:5" x14ac:dyDescent="0.3">
      <c r="C80" s="7"/>
      <c r="D80">
        <v>365</v>
      </c>
      <c r="E80" s="10">
        <v>37.115000000000002</v>
      </c>
    </row>
    <row r="81" spans="3:5" x14ac:dyDescent="0.3">
      <c r="C81" s="7"/>
      <c r="D81">
        <v>370</v>
      </c>
      <c r="E81" s="10">
        <v>37.11</v>
      </c>
    </row>
    <row r="82" spans="3:5" x14ac:dyDescent="0.3">
      <c r="C82" s="7"/>
      <c r="D82">
        <v>375</v>
      </c>
      <c r="E82" s="10">
        <v>37.104999999999997</v>
      </c>
    </row>
    <row r="83" spans="3:5" x14ac:dyDescent="0.3">
      <c r="C83" s="7"/>
      <c r="D83">
        <v>380</v>
      </c>
      <c r="E83" s="10">
        <v>37.1</v>
      </c>
    </row>
    <row r="84" spans="3:5" x14ac:dyDescent="0.3">
      <c r="C84" s="7"/>
      <c r="D84">
        <v>385</v>
      </c>
      <c r="E84" s="10">
        <v>37.094999999999999</v>
      </c>
    </row>
    <row r="85" spans="3:5" x14ac:dyDescent="0.3">
      <c r="C85" s="7"/>
      <c r="D85">
        <v>390</v>
      </c>
      <c r="E85" s="10">
        <v>37.090000000000003</v>
      </c>
    </row>
    <row r="86" spans="3:5" x14ac:dyDescent="0.3">
      <c r="C86" s="7"/>
      <c r="D86">
        <v>395</v>
      </c>
      <c r="E86" s="10">
        <v>37.085000000000001</v>
      </c>
    </row>
    <row r="87" spans="3:5" x14ac:dyDescent="0.3">
      <c r="C87" s="7"/>
      <c r="D87">
        <v>400</v>
      </c>
      <c r="E87" s="10">
        <v>37.08</v>
      </c>
    </row>
    <row r="88" spans="3:5" x14ac:dyDescent="0.3">
      <c r="C88" s="7"/>
      <c r="D88">
        <v>405</v>
      </c>
      <c r="E88" s="10">
        <v>37.075000000000003</v>
      </c>
    </row>
    <row r="89" spans="3:5" x14ac:dyDescent="0.3">
      <c r="C89" s="7"/>
      <c r="D89">
        <v>410</v>
      </c>
      <c r="E89" s="10">
        <v>37.07</v>
      </c>
    </row>
    <row r="90" spans="3:5" x14ac:dyDescent="0.3">
      <c r="C90" s="7"/>
      <c r="D90">
        <v>415</v>
      </c>
      <c r="E90" s="10">
        <v>37.064999999999998</v>
      </c>
    </row>
    <row r="91" spans="3:5" x14ac:dyDescent="0.3">
      <c r="C91" s="7"/>
      <c r="D91">
        <v>420</v>
      </c>
      <c r="E91" s="10">
        <v>37.06</v>
      </c>
    </row>
    <row r="92" spans="3:5" x14ac:dyDescent="0.3">
      <c r="C92" s="7"/>
      <c r="D92">
        <v>425</v>
      </c>
      <c r="E92" s="10">
        <v>37.0549999999999</v>
      </c>
    </row>
    <row r="93" spans="3:5" x14ac:dyDescent="0.3">
      <c r="C93" s="7"/>
      <c r="D93">
        <v>430</v>
      </c>
      <c r="E93" s="10">
        <v>37.049999999999898</v>
      </c>
    </row>
    <row r="94" spans="3:5" x14ac:dyDescent="0.3">
      <c r="C94" s="7"/>
      <c r="D94">
        <v>435</v>
      </c>
      <c r="E94" s="10">
        <v>37.044999999999902</v>
      </c>
    </row>
    <row r="95" spans="3:5" x14ac:dyDescent="0.3">
      <c r="C95" s="7"/>
      <c r="D95">
        <v>440</v>
      </c>
      <c r="E95" s="10">
        <v>37.0399999999999</v>
      </c>
    </row>
    <row r="96" spans="3:5" x14ac:dyDescent="0.3">
      <c r="C96" s="7"/>
      <c r="D96">
        <v>445</v>
      </c>
      <c r="E96" s="10">
        <v>37.034999999999897</v>
      </c>
    </row>
    <row r="97" spans="3:5" x14ac:dyDescent="0.3">
      <c r="C97" s="7"/>
      <c r="D97">
        <v>450</v>
      </c>
      <c r="E97" s="10">
        <v>37.029999999999902</v>
      </c>
    </row>
    <row r="98" spans="3:5" x14ac:dyDescent="0.3">
      <c r="C98" s="7"/>
      <c r="D98">
        <v>455</v>
      </c>
      <c r="E98" s="10">
        <v>37.024999999999899</v>
      </c>
    </row>
    <row r="99" spans="3:5" x14ac:dyDescent="0.3">
      <c r="C99" s="7"/>
      <c r="D99">
        <v>460</v>
      </c>
      <c r="E99" s="10">
        <v>37.019999999999897</v>
      </c>
    </row>
    <row r="100" spans="3:5" x14ac:dyDescent="0.3">
      <c r="C100" s="7"/>
      <c r="D100">
        <v>465</v>
      </c>
      <c r="E100" s="10">
        <v>37.014999999999901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00"/>
  <sheetViews>
    <sheetView tabSelected="1" topLeftCell="A10" workbookViewId="0">
      <selection activeCell="J31" sqref="J31"/>
    </sheetView>
  </sheetViews>
  <sheetFormatPr defaultRowHeight="14.4" x14ac:dyDescent="0.3"/>
  <cols>
    <col min="5" max="5" width="11" style="2" customWidth="1"/>
    <col min="7" max="7" width="21.88671875" customWidth="1"/>
    <col min="8" max="8" width="16.88671875" customWidth="1"/>
    <col min="9" max="9" width="10.5546875" bestFit="1" customWidth="1"/>
  </cols>
  <sheetData>
    <row r="2" spans="3:10" x14ac:dyDescent="0.3">
      <c r="D2" t="s">
        <v>16</v>
      </c>
    </row>
    <row r="5" spans="3:10" ht="20.399999999999999" customHeight="1" x14ac:dyDescent="0.3">
      <c r="D5" s="11"/>
      <c r="E5" s="12" t="s">
        <v>1</v>
      </c>
      <c r="G5" s="17" t="s">
        <v>15</v>
      </c>
      <c r="H5" s="15" t="s">
        <v>5</v>
      </c>
      <c r="I5" s="15" t="s">
        <v>6</v>
      </c>
    </row>
    <row r="6" spans="3:10" ht="15.6" customHeight="1" x14ac:dyDescent="0.3">
      <c r="D6" s="13" t="s">
        <v>0</v>
      </c>
      <c r="E6" s="12" t="s">
        <v>2</v>
      </c>
      <c r="G6" s="2"/>
      <c r="H6" s="32">
        <v>0</v>
      </c>
      <c r="I6" s="32">
        <v>100</v>
      </c>
    </row>
    <row r="7" spans="3:10" x14ac:dyDescent="0.3">
      <c r="C7" s="7"/>
      <c r="D7">
        <v>0</v>
      </c>
      <c r="E7" s="10">
        <v>22.807125000000003</v>
      </c>
      <c r="G7" s="2" t="s">
        <v>3</v>
      </c>
      <c r="H7" s="6">
        <f>SLOPE(E7:E27,D7:D27)</f>
        <v>2.0167685714285524E-3</v>
      </c>
      <c r="I7" s="4" t="s">
        <v>8</v>
      </c>
      <c r="J7" s="34"/>
    </row>
    <row r="8" spans="3:10" x14ac:dyDescent="0.3">
      <c r="C8" s="7"/>
      <c r="D8">
        <v>5</v>
      </c>
      <c r="E8" s="10">
        <v>22.817261500000001</v>
      </c>
      <c r="G8" s="2" t="s">
        <v>4</v>
      </c>
      <c r="H8" s="7">
        <f>INTERCEPT(E7:E27,D7:D27)</f>
        <v>22.80885829761905</v>
      </c>
      <c r="I8" s="4" t="s">
        <v>7</v>
      </c>
    </row>
    <row r="9" spans="3:10" x14ac:dyDescent="0.3">
      <c r="C9" s="7"/>
      <c r="D9">
        <v>10</v>
      </c>
      <c r="E9" s="10">
        <v>22.827398000000002</v>
      </c>
      <c r="G9" s="19" t="s">
        <v>30</v>
      </c>
      <c r="H9" s="7">
        <f>H7*(I6-H6)+H8</f>
        <v>23.010535154761904</v>
      </c>
      <c r="I9" s="4" t="s">
        <v>7</v>
      </c>
    </row>
    <row r="10" spans="3:10" x14ac:dyDescent="0.3">
      <c r="C10" s="7"/>
      <c r="D10">
        <v>15</v>
      </c>
      <c r="E10" s="10">
        <v>22.842602750000001</v>
      </c>
    </row>
    <row r="11" spans="3:10" ht="22.8" customHeight="1" x14ac:dyDescent="0.3">
      <c r="C11" s="7"/>
      <c r="D11">
        <v>20</v>
      </c>
      <c r="E11" s="10">
        <v>22.847670999999998</v>
      </c>
      <c r="G11" s="18" t="s">
        <v>9</v>
      </c>
      <c r="H11" s="16" t="s">
        <v>11</v>
      </c>
      <c r="I11" s="16" t="s">
        <v>12</v>
      </c>
    </row>
    <row r="12" spans="3:10" x14ac:dyDescent="0.3">
      <c r="C12" s="7"/>
      <c r="D12">
        <v>25</v>
      </c>
      <c r="E12" s="10">
        <v>22.8578075</v>
      </c>
      <c r="G12" s="2"/>
      <c r="H12" s="33">
        <v>300</v>
      </c>
      <c r="I12" s="33">
        <v>400</v>
      </c>
    </row>
    <row r="13" spans="3:10" x14ac:dyDescent="0.3">
      <c r="C13" s="7"/>
      <c r="D13">
        <v>30</v>
      </c>
      <c r="E13" s="10">
        <v>22.878080499999999</v>
      </c>
      <c r="G13" s="2" t="s">
        <v>3</v>
      </c>
      <c r="H13" s="6">
        <f>SLOPE(E67:E87,D67:D87)</f>
        <v>-8.8636675324564758E-4</v>
      </c>
      <c r="I13" s="4" t="s">
        <v>8</v>
      </c>
    </row>
    <row r="14" spans="3:10" x14ac:dyDescent="0.3">
      <c r="C14" s="7"/>
      <c r="D14">
        <v>35</v>
      </c>
      <c r="E14" s="10">
        <v>22.878080499999999</v>
      </c>
      <c r="G14" s="2" t="s">
        <v>4</v>
      </c>
      <c r="H14" s="7">
        <f>INTERCEPT(E67:E87,D67:D87)</f>
        <v>41.147917506493144</v>
      </c>
      <c r="I14" s="4" t="s">
        <v>7</v>
      </c>
    </row>
    <row r="15" spans="3:10" x14ac:dyDescent="0.3">
      <c r="C15" s="7"/>
      <c r="D15">
        <v>40</v>
      </c>
      <c r="E15" s="10">
        <v>22.888216999999997</v>
      </c>
      <c r="G15" s="19" t="s">
        <v>33</v>
      </c>
      <c r="H15" s="7">
        <f>H13*(I12-H12)+H14</f>
        <v>41.059280831168579</v>
      </c>
      <c r="I15" s="4" t="s">
        <v>7</v>
      </c>
    </row>
    <row r="16" spans="3:10" x14ac:dyDescent="0.3">
      <c r="C16" s="7"/>
      <c r="D16">
        <v>45</v>
      </c>
      <c r="E16" s="10">
        <v>22.90342175</v>
      </c>
    </row>
    <row r="17" spans="3:10" x14ac:dyDescent="0.3">
      <c r="C17" s="7"/>
      <c r="D17">
        <v>50</v>
      </c>
      <c r="E17" s="10">
        <v>22.90849</v>
      </c>
      <c r="G17" s="3" t="s">
        <v>10</v>
      </c>
      <c r="H17" s="1" t="s">
        <v>13</v>
      </c>
      <c r="I17" s="1"/>
    </row>
    <row r="18" spans="3:10" x14ac:dyDescent="0.3">
      <c r="C18" s="7"/>
      <c r="D18">
        <v>55</v>
      </c>
      <c r="E18" s="10">
        <v>22.918626499999998</v>
      </c>
      <c r="H18" s="31">
        <f>H33</f>
        <v>175.6</v>
      </c>
      <c r="I18" s="7"/>
    </row>
    <row r="19" spans="3:10" x14ac:dyDescent="0.3">
      <c r="C19" s="7"/>
      <c r="D19">
        <v>60</v>
      </c>
      <c r="E19" s="10">
        <v>22.928763</v>
      </c>
      <c r="H19" s="15">
        <f>H18</f>
        <v>175.6</v>
      </c>
    </row>
    <row r="20" spans="3:10" x14ac:dyDescent="0.3">
      <c r="C20" s="7"/>
      <c r="D20">
        <v>65</v>
      </c>
      <c r="E20" s="10">
        <v>22.938899499999998</v>
      </c>
    </row>
    <row r="21" spans="3:10" x14ac:dyDescent="0.3">
      <c r="C21" s="7"/>
      <c r="D21">
        <v>70</v>
      </c>
      <c r="E21" s="10">
        <v>22.949036</v>
      </c>
      <c r="G21" s="2" t="s">
        <v>17</v>
      </c>
      <c r="H21" s="7">
        <f>H18*H7+H8</f>
        <v>23.163002858761903</v>
      </c>
      <c r="I21" s="4" t="s">
        <v>7</v>
      </c>
    </row>
    <row r="22" spans="3:10" x14ac:dyDescent="0.3">
      <c r="C22" s="7"/>
      <c r="D22">
        <v>75</v>
      </c>
      <c r="E22" s="10">
        <v>22.959172500000001</v>
      </c>
      <c r="G22" s="2" t="s">
        <v>18</v>
      </c>
      <c r="H22" s="7">
        <f>H18*H13+H14</f>
        <v>40.992271504623211</v>
      </c>
      <c r="I22" s="4" t="s">
        <v>7</v>
      </c>
    </row>
    <row r="23" spans="3:10" x14ac:dyDescent="0.3">
      <c r="C23" s="7"/>
      <c r="D23">
        <v>80</v>
      </c>
      <c r="E23" s="10">
        <v>22.969308999999999</v>
      </c>
      <c r="G23" s="3" t="s">
        <v>31</v>
      </c>
      <c r="H23" s="1">
        <f>(H7-H13)/(H15-H9)</f>
        <v>1.608496998475179E-4</v>
      </c>
      <c r="I23" s="1" t="s">
        <v>32</v>
      </c>
    </row>
    <row r="24" spans="3:10" x14ac:dyDescent="0.3">
      <c r="C24" s="7"/>
      <c r="D24">
        <v>85</v>
      </c>
      <c r="E24" s="10">
        <v>22.979445500000004</v>
      </c>
    </row>
    <row r="25" spans="3:10" x14ac:dyDescent="0.3">
      <c r="C25" s="7"/>
      <c r="D25">
        <v>90</v>
      </c>
      <c r="E25" s="10">
        <v>22.994650249999999</v>
      </c>
      <c r="G25" s="14" t="s">
        <v>14</v>
      </c>
      <c r="H25" s="9">
        <f>H22-H21</f>
        <v>17.829268645861308</v>
      </c>
      <c r="I25" s="4" t="s">
        <v>34</v>
      </c>
    </row>
    <row r="26" spans="3:10" x14ac:dyDescent="0.3">
      <c r="C26" s="7"/>
      <c r="D26">
        <v>95</v>
      </c>
      <c r="E26" s="10">
        <v>22.999718499999997</v>
      </c>
    </row>
    <row r="27" spans="3:10" x14ac:dyDescent="0.3">
      <c r="C27" s="7"/>
      <c r="D27">
        <v>100</v>
      </c>
      <c r="E27" s="10">
        <v>23.009854999999998</v>
      </c>
    </row>
    <row r="28" spans="3:10" x14ac:dyDescent="0.3">
      <c r="C28" s="7"/>
      <c r="D28">
        <v>105</v>
      </c>
      <c r="E28" s="10">
        <v>23.117301900000001</v>
      </c>
      <c r="G28" s="18" t="s">
        <v>35</v>
      </c>
      <c r="H28" s="16" t="s">
        <v>36</v>
      </c>
      <c r="I28" s="16" t="s">
        <v>37</v>
      </c>
      <c r="J28" s="4"/>
    </row>
    <row r="29" spans="3:10" x14ac:dyDescent="0.3">
      <c r="C29" s="7"/>
      <c r="D29">
        <v>110</v>
      </c>
      <c r="E29" s="10">
        <v>23.149231875000002</v>
      </c>
      <c r="G29" s="2"/>
      <c r="H29" s="1">
        <v>150</v>
      </c>
      <c r="I29" s="1">
        <v>200</v>
      </c>
      <c r="J29" s="4"/>
    </row>
    <row r="30" spans="3:10" x14ac:dyDescent="0.3">
      <c r="C30" s="7"/>
      <c r="D30">
        <v>115</v>
      </c>
      <c r="E30" s="10">
        <v>23.255665125</v>
      </c>
      <c r="G30" s="2" t="s">
        <v>3</v>
      </c>
      <c r="H30" s="6">
        <f>SLOPE(E37:E47,D37:D47)</f>
        <v>0.17029319999999998</v>
      </c>
      <c r="I30" s="4" t="s">
        <v>8</v>
      </c>
    </row>
    <row r="31" spans="3:10" x14ac:dyDescent="0.3">
      <c r="C31" s="7"/>
      <c r="D31">
        <v>120</v>
      </c>
      <c r="E31" s="10">
        <v>23.415315</v>
      </c>
      <c r="G31" s="2" t="s">
        <v>4</v>
      </c>
      <c r="H31" s="7">
        <f>INTERCEPT(E37:E47,D37:D47)</f>
        <v>2.1286650000000051</v>
      </c>
      <c r="I31" s="4" t="s">
        <v>7</v>
      </c>
    </row>
    <row r="32" spans="3:10" x14ac:dyDescent="0.3">
      <c r="C32" s="7"/>
      <c r="D32">
        <v>125</v>
      </c>
      <c r="E32" s="10">
        <v>23.841048000000001</v>
      </c>
      <c r="G32" s="19" t="s">
        <v>30</v>
      </c>
      <c r="H32" s="7">
        <f>(H15+H9)/2</f>
        <v>32.034907992965245</v>
      </c>
      <c r="I32" s="4" t="s">
        <v>7</v>
      </c>
    </row>
    <row r="33" spans="3:9" x14ac:dyDescent="0.3">
      <c r="C33" s="7"/>
      <c r="D33">
        <v>130</v>
      </c>
      <c r="E33" s="10">
        <v>24.266780999999998</v>
      </c>
      <c r="G33" s="3" t="s">
        <v>38</v>
      </c>
      <c r="H33" s="30">
        <f>ROUND((H32-H31)/H30,1)</f>
        <v>175.6</v>
      </c>
      <c r="I33" s="29" t="s">
        <v>39</v>
      </c>
    </row>
    <row r="34" spans="3:9" x14ac:dyDescent="0.3">
      <c r="C34" s="7"/>
      <c r="D34">
        <v>135</v>
      </c>
      <c r="E34" s="10">
        <v>25.118247</v>
      </c>
    </row>
    <row r="35" spans="3:9" x14ac:dyDescent="0.3">
      <c r="C35" s="7"/>
      <c r="D35">
        <v>140</v>
      </c>
      <c r="E35" s="10">
        <v>25.969712999999999</v>
      </c>
    </row>
    <row r="36" spans="3:9" x14ac:dyDescent="0.3">
      <c r="C36" s="7"/>
      <c r="D36">
        <v>145</v>
      </c>
      <c r="E36" s="10">
        <v>26.821179000000001</v>
      </c>
    </row>
    <row r="37" spans="3:9" x14ac:dyDescent="0.3">
      <c r="C37" s="7"/>
      <c r="D37">
        <v>150</v>
      </c>
      <c r="E37" s="10">
        <v>27.672644999999999</v>
      </c>
    </row>
    <row r="38" spans="3:9" x14ac:dyDescent="0.3">
      <c r="C38" s="7"/>
      <c r="D38">
        <v>155</v>
      </c>
      <c r="E38" s="10">
        <v>28.524111000000001</v>
      </c>
    </row>
    <row r="39" spans="3:9" x14ac:dyDescent="0.3">
      <c r="C39" s="7"/>
      <c r="D39">
        <v>160</v>
      </c>
      <c r="E39" s="10">
        <v>29.375577000000007</v>
      </c>
    </row>
    <row r="40" spans="3:9" x14ac:dyDescent="0.3">
      <c r="C40" s="7"/>
      <c r="D40">
        <v>165</v>
      </c>
      <c r="E40" s="10">
        <v>30.227043000000005</v>
      </c>
    </row>
    <row r="41" spans="3:9" x14ac:dyDescent="0.3">
      <c r="C41" s="7"/>
      <c r="D41">
        <v>170</v>
      </c>
      <c r="E41" s="10">
        <v>31.078509</v>
      </c>
    </row>
    <row r="42" spans="3:9" x14ac:dyDescent="0.3">
      <c r="C42" s="7"/>
      <c r="D42">
        <v>175</v>
      </c>
      <c r="E42" s="10">
        <v>31.929974999999999</v>
      </c>
    </row>
    <row r="43" spans="3:9" x14ac:dyDescent="0.3">
      <c r="C43" s="7"/>
      <c r="D43">
        <v>180</v>
      </c>
      <c r="E43" s="10">
        <v>32.781441000000001</v>
      </c>
    </row>
    <row r="44" spans="3:9" x14ac:dyDescent="0.3">
      <c r="C44" s="7"/>
      <c r="D44">
        <v>185</v>
      </c>
      <c r="E44" s="10">
        <v>33.632906999999996</v>
      </c>
    </row>
    <row r="45" spans="3:9" x14ac:dyDescent="0.3">
      <c r="C45" s="7"/>
      <c r="D45">
        <v>190</v>
      </c>
      <c r="E45" s="10">
        <v>34.484373000000005</v>
      </c>
    </row>
    <row r="46" spans="3:9" x14ac:dyDescent="0.3">
      <c r="C46" s="7"/>
      <c r="D46">
        <v>195</v>
      </c>
      <c r="E46" s="10">
        <v>35.335839000000007</v>
      </c>
    </row>
    <row r="47" spans="3:9" x14ac:dyDescent="0.3">
      <c r="C47" s="7"/>
      <c r="D47">
        <v>200</v>
      </c>
      <c r="E47" s="10">
        <v>36.187304999999995</v>
      </c>
    </row>
    <row r="48" spans="3:9" x14ac:dyDescent="0.3">
      <c r="C48" s="7"/>
      <c r="D48">
        <v>205</v>
      </c>
      <c r="E48" s="10">
        <v>36.932337750000002</v>
      </c>
    </row>
    <row r="49" spans="3:5" x14ac:dyDescent="0.3">
      <c r="C49" s="7"/>
      <c r="D49">
        <v>210</v>
      </c>
      <c r="E49" s="10">
        <v>37.677370500000002</v>
      </c>
    </row>
    <row r="50" spans="3:5" x14ac:dyDescent="0.3">
      <c r="C50" s="7"/>
      <c r="D50">
        <v>215</v>
      </c>
      <c r="E50" s="10">
        <v>38.315970000000007</v>
      </c>
    </row>
    <row r="51" spans="3:5" x14ac:dyDescent="0.3">
      <c r="C51" s="7"/>
      <c r="D51">
        <v>220</v>
      </c>
      <c r="E51" s="10">
        <v>38.954569499999998</v>
      </c>
    </row>
    <row r="52" spans="3:5" x14ac:dyDescent="0.3">
      <c r="C52" s="7"/>
      <c r="D52">
        <v>225</v>
      </c>
      <c r="E52" s="10">
        <v>39.486735750000008</v>
      </c>
    </row>
    <row r="53" spans="3:5" x14ac:dyDescent="0.3">
      <c r="C53" s="7"/>
      <c r="D53">
        <v>230</v>
      </c>
      <c r="E53" s="10">
        <v>40.018902000000004</v>
      </c>
    </row>
    <row r="54" spans="3:5" x14ac:dyDescent="0.3">
      <c r="C54" s="7"/>
      <c r="D54">
        <v>235</v>
      </c>
      <c r="E54" s="10">
        <v>40.444634999999998</v>
      </c>
    </row>
    <row r="55" spans="3:5" x14ac:dyDescent="0.3">
      <c r="C55" s="7"/>
      <c r="D55">
        <v>240</v>
      </c>
      <c r="E55" s="10">
        <v>40.870367999999992</v>
      </c>
    </row>
    <row r="56" spans="3:5" x14ac:dyDescent="0.3">
      <c r="C56" s="7"/>
      <c r="D56">
        <v>245</v>
      </c>
      <c r="E56" s="10">
        <v>41.08323450000001</v>
      </c>
    </row>
    <row r="57" spans="3:5" x14ac:dyDescent="0.3">
      <c r="C57" s="7"/>
      <c r="D57">
        <v>250</v>
      </c>
      <c r="E57" s="10">
        <v>41.296101000000007</v>
      </c>
    </row>
    <row r="58" spans="3:5" x14ac:dyDescent="0.3">
      <c r="C58" s="7"/>
      <c r="D58">
        <v>255</v>
      </c>
      <c r="E58" s="10">
        <v>41.296101000000007</v>
      </c>
    </row>
    <row r="59" spans="3:5" x14ac:dyDescent="0.3">
      <c r="C59" s="7"/>
      <c r="D59">
        <v>260</v>
      </c>
      <c r="E59" s="10">
        <v>41.296101000000007</v>
      </c>
    </row>
    <row r="60" spans="3:5" x14ac:dyDescent="0.3">
      <c r="C60" s="7"/>
      <c r="D60">
        <v>265</v>
      </c>
      <c r="E60" s="10">
        <v>41.08323450000001</v>
      </c>
    </row>
    <row r="61" spans="3:5" x14ac:dyDescent="0.3">
      <c r="C61" s="7"/>
      <c r="D61">
        <v>270</v>
      </c>
      <c r="E61" s="10">
        <v>40.870367999999992</v>
      </c>
    </row>
    <row r="62" spans="3:5" x14ac:dyDescent="0.3">
      <c r="C62" s="7"/>
      <c r="D62">
        <v>275</v>
      </c>
      <c r="E62" s="10">
        <v>40.657501500000002</v>
      </c>
    </row>
    <row r="63" spans="3:5" x14ac:dyDescent="0.3">
      <c r="C63" s="7"/>
      <c r="D63">
        <v>280</v>
      </c>
      <c r="E63" s="10">
        <v>40.657501500000002</v>
      </c>
    </row>
    <row r="64" spans="3:5" x14ac:dyDescent="0.3">
      <c r="C64" s="7"/>
      <c r="D64">
        <v>285</v>
      </c>
      <c r="E64" s="10">
        <v>40.657501500000002</v>
      </c>
    </row>
    <row r="65" spans="3:5" x14ac:dyDescent="0.3">
      <c r="C65" s="7"/>
      <c r="D65">
        <v>290</v>
      </c>
      <c r="E65" s="10">
        <v>40.763934749999997</v>
      </c>
    </row>
    <row r="66" spans="3:5" x14ac:dyDescent="0.3">
      <c r="C66" s="7"/>
      <c r="D66">
        <v>295</v>
      </c>
      <c r="E66" s="10">
        <v>40.870367999999992</v>
      </c>
    </row>
    <row r="67" spans="3:5" x14ac:dyDescent="0.3">
      <c r="C67" s="7"/>
      <c r="D67">
        <v>300</v>
      </c>
      <c r="E67" s="10">
        <v>40.870367999999992</v>
      </c>
    </row>
    <row r="68" spans="3:5" x14ac:dyDescent="0.3">
      <c r="C68" s="7"/>
      <c r="D68">
        <v>305</v>
      </c>
      <c r="E68" s="10">
        <v>40.870367999999992</v>
      </c>
    </row>
    <row r="69" spans="3:5" x14ac:dyDescent="0.3">
      <c r="C69" s="7"/>
      <c r="D69">
        <v>310</v>
      </c>
      <c r="E69" s="10">
        <v>40.870367999999992</v>
      </c>
    </row>
    <row r="70" spans="3:5" x14ac:dyDescent="0.3">
      <c r="C70" s="7"/>
      <c r="D70">
        <v>315</v>
      </c>
      <c r="E70" s="10">
        <v>40.870367999999992</v>
      </c>
    </row>
    <row r="71" spans="3:5" x14ac:dyDescent="0.3">
      <c r="C71" s="7"/>
      <c r="D71">
        <v>320</v>
      </c>
      <c r="E71" s="10">
        <v>40.869999999999997</v>
      </c>
    </row>
    <row r="72" spans="3:5" x14ac:dyDescent="0.3">
      <c r="C72" s="7"/>
      <c r="D72">
        <v>325</v>
      </c>
      <c r="E72" s="10">
        <v>40.865000000000002</v>
      </c>
    </row>
    <row r="73" spans="3:5" x14ac:dyDescent="0.3">
      <c r="C73" s="7"/>
      <c r="D73">
        <v>330</v>
      </c>
      <c r="E73" s="10">
        <v>40.86</v>
      </c>
    </row>
    <row r="74" spans="3:5" x14ac:dyDescent="0.3">
      <c r="C74" s="7"/>
      <c r="D74">
        <v>335</v>
      </c>
      <c r="E74" s="10">
        <v>40.854999999999997</v>
      </c>
    </row>
    <row r="75" spans="3:5" x14ac:dyDescent="0.3">
      <c r="C75" s="7"/>
      <c r="D75">
        <v>340</v>
      </c>
      <c r="E75" s="10">
        <v>40.85</v>
      </c>
    </row>
    <row r="76" spans="3:5" x14ac:dyDescent="0.3">
      <c r="C76" s="7"/>
      <c r="D76">
        <v>345</v>
      </c>
      <c r="E76" s="10">
        <v>40.844999999999999</v>
      </c>
    </row>
    <row r="77" spans="3:5" x14ac:dyDescent="0.3">
      <c r="C77" s="7"/>
      <c r="D77">
        <v>350</v>
      </c>
      <c r="E77" s="10">
        <v>40.840000000000003</v>
      </c>
    </row>
    <row r="78" spans="3:5" x14ac:dyDescent="0.3">
      <c r="C78" s="7"/>
      <c r="D78">
        <v>355</v>
      </c>
      <c r="E78" s="10">
        <v>40.835000000000001</v>
      </c>
    </row>
    <row r="79" spans="3:5" x14ac:dyDescent="0.3">
      <c r="C79" s="7"/>
      <c r="D79">
        <v>360</v>
      </c>
      <c r="E79" s="10">
        <v>40.83</v>
      </c>
    </row>
    <row r="80" spans="3:5" x14ac:dyDescent="0.3">
      <c r="C80" s="7"/>
      <c r="D80">
        <v>365</v>
      </c>
      <c r="E80" s="10">
        <v>40.825000000000003</v>
      </c>
    </row>
    <row r="81" spans="3:5" x14ac:dyDescent="0.3">
      <c r="C81" s="7"/>
      <c r="D81">
        <v>370</v>
      </c>
      <c r="E81" s="10">
        <v>40.82</v>
      </c>
    </row>
    <row r="82" spans="3:5" x14ac:dyDescent="0.3">
      <c r="C82" s="7"/>
      <c r="D82">
        <v>375</v>
      </c>
      <c r="E82" s="10">
        <v>40.814999999999998</v>
      </c>
    </row>
    <row r="83" spans="3:5" x14ac:dyDescent="0.3">
      <c r="C83" s="7"/>
      <c r="D83">
        <v>380</v>
      </c>
      <c r="E83" s="10">
        <v>40.810000000000102</v>
      </c>
    </row>
    <row r="84" spans="3:5" x14ac:dyDescent="0.3">
      <c r="C84" s="7"/>
      <c r="D84">
        <v>385</v>
      </c>
      <c r="E84" s="10">
        <v>40.805000000000099</v>
      </c>
    </row>
    <row r="85" spans="3:5" x14ac:dyDescent="0.3">
      <c r="C85" s="7"/>
      <c r="D85">
        <v>390</v>
      </c>
      <c r="E85" s="10">
        <v>40.800000000000097</v>
      </c>
    </row>
    <row r="86" spans="3:5" x14ac:dyDescent="0.3">
      <c r="C86" s="7"/>
      <c r="D86">
        <v>395</v>
      </c>
      <c r="E86" s="10">
        <v>40.795000000000101</v>
      </c>
    </row>
    <row r="87" spans="3:5" x14ac:dyDescent="0.3">
      <c r="C87" s="7"/>
      <c r="D87">
        <v>400</v>
      </c>
      <c r="E87" s="10">
        <v>40.790000000000099</v>
      </c>
    </row>
    <row r="88" spans="3:5" x14ac:dyDescent="0.3">
      <c r="C88" s="7"/>
      <c r="D88">
        <v>405</v>
      </c>
      <c r="E88" s="10">
        <v>40.785000000000103</v>
      </c>
    </row>
    <row r="89" spans="3:5" x14ac:dyDescent="0.3">
      <c r="C89" s="7"/>
      <c r="D89">
        <v>410</v>
      </c>
      <c r="E89" s="10">
        <v>40.780000000000101</v>
      </c>
    </row>
    <row r="90" spans="3:5" x14ac:dyDescent="0.3">
      <c r="C90" s="7"/>
      <c r="D90">
        <v>415</v>
      </c>
      <c r="E90" s="10">
        <v>40.775000000000098</v>
      </c>
    </row>
    <row r="91" spans="3:5" x14ac:dyDescent="0.3">
      <c r="C91" s="7"/>
      <c r="D91">
        <v>420</v>
      </c>
      <c r="E91" s="10">
        <v>40.770000000000103</v>
      </c>
    </row>
    <row r="92" spans="3:5" x14ac:dyDescent="0.3">
      <c r="C92" s="7"/>
      <c r="D92">
        <v>425</v>
      </c>
      <c r="E92" s="10">
        <v>40.7650000000001</v>
      </c>
    </row>
    <row r="93" spans="3:5" x14ac:dyDescent="0.3">
      <c r="C93" s="7"/>
      <c r="D93">
        <v>430</v>
      </c>
      <c r="E93" s="10">
        <v>40.760000000000097</v>
      </c>
    </row>
    <row r="94" spans="3:5" x14ac:dyDescent="0.3">
      <c r="C94" s="7"/>
      <c r="D94">
        <v>435</v>
      </c>
      <c r="E94" s="10">
        <v>40.755000000000102</v>
      </c>
    </row>
    <row r="95" spans="3:5" x14ac:dyDescent="0.3">
      <c r="C95" s="7"/>
      <c r="D95">
        <v>440</v>
      </c>
      <c r="E95" s="10">
        <v>40.750000000000099</v>
      </c>
    </row>
    <row r="96" spans="3:5" x14ac:dyDescent="0.3">
      <c r="C96" s="7"/>
      <c r="D96">
        <v>445</v>
      </c>
      <c r="E96" s="10">
        <v>40.745000000000097</v>
      </c>
    </row>
    <row r="97" spans="3:5" x14ac:dyDescent="0.3">
      <c r="C97" s="7"/>
      <c r="D97">
        <v>450</v>
      </c>
      <c r="E97" s="10">
        <v>40.740000000000101</v>
      </c>
    </row>
    <row r="98" spans="3:5" x14ac:dyDescent="0.3">
      <c r="C98" s="7"/>
      <c r="D98">
        <v>455</v>
      </c>
      <c r="E98" s="10">
        <v>40.735000000000099</v>
      </c>
    </row>
    <row r="99" spans="3:5" x14ac:dyDescent="0.3">
      <c r="C99" s="7"/>
      <c r="D99">
        <v>460</v>
      </c>
      <c r="E99" s="10">
        <v>40.730000000000103</v>
      </c>
    </row>
    <row r="100" spans="3:5" x14ac:dyDescent="0.3">
      <c r="C100" s="7"/>
      <c r="D100">
        <v>465</v>
      </c>
      <c r="E100" s="10">
        <v>40.725000000000101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Experimental _data</vt:lpstr>
      <vt:lpstr>Cal01</vt:lpstr>
      <vt:lpstr>Cal02</vt:lpstr>
      <vt:lpstr>NAF01</vt:lpstr>
      <vt:lpstr>NAF02</vt:lpstr>
    </vt:vector>
  </TitlesOfParts>
  <Company>Universidade do Porto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</dc:creator>
  <cp:lastModifiedBy>UP</cp:lastModifiedBy>
  <dcterms:created xsi:type="dcterms:W3CDTF">2020-04-14T19:55:10Z</dcterms:created>
  <dcterms:modified xsi:type="dcterms:W3CDTF">2020-04-15T08:58:47Z</dcterms:modified>
</cp:coreProperties>
</file>